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Intern/Raportari/1. Situatii financiare/IFRS/2023/YE 2023/3. Extract FS/"/>
    </mc:Choice>
  </mc:AlternateContent>
  <xr:revisionPtr revIDLastSave="220" documentId="13_ncr:1_{5E6D3CD8-2197-4807-8F91-C1B59217641E}" xr6:coauthVersionLast="47" xr6:coauthVersionMax="47" xr10:uidLastSave="{BB40F29A-85EA-4EF2-A945-A0386209AA94}"/>
  <bookViews>
    <workbookView xWindow="-108" yWindow="-108" windowWidth="23256" windowHeight="14016" tabRatio="911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</sheets>
  <externalReferences>
    <externalReference r:id="rId6"/>
  </externalReferences>
  <definedNames>
    <definedName name="_Hlk64274243" localSheetId="2">SOFP!$A$39</definedName>
    <definedName name="_Hlk64274250" localSheetId="2">SOFP!#REF!</definedName>
    <definedName name="_Hlk64274258" localSheetId="2">SOFP!$A$48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1" localSheetId="4">SOCF!$J$26</definedName>
    <definedName name="OLE_LINK2" localSheetId="4">SOCF!$J$30</definedName>
    <definedName name="OLE_LINK3" localSheetId="4">SOCF!$J$33</definedName>
    <definedName name="OLE_LINK4" localSheetId="4">SOCF!$J$38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4" l="1"/>
  <c r="C47" i="14"/>
  <c r="D38" i="14"/>
  <c r="C38" i="14"/>
  <c r="D25" i="14"/>
  <c r="D30" i="14" s="1"/>
  <c r="D49" i="14" s="1"/>
  <c r="D52" i="14" s="1"/>
  <c r="C50" i="14" s="1"/>
  <c r="C25" i="14"/>
  <c r="C30" i="14" s="1"/>
  <c r="C49" i="14" s="1"/>
  <c r="F38" i="13"/>
  <c r="F37" i="13"/>
  <c r="E34" i="13"/>
  <c r="E39" i="13" s="1"/>
  <c r="D34" i="13"/>
  <c r="D39" i="13" s="1"/>
  <c r="C34" i="13"/>
  <c r="F34" i="13" s="1"/>
  <c r="F33" i="13"/>
  <c r="F32" i="13"/>
  <c r="F26" i="13"/>
  <c r="E23" i="13"/>
  <c r="E27" i="13" s="1"/>
  <c r="D23" i="13"/>
  <c r="D27" i="13" s="1"/>
  <c r="C23" i="13"/>
  <c r="F23" i="13" s="1"/>
  <c r="F22" i="13"/>
  <c r="F21" i="13"/>
  <c r="F15" i="13"/>
  <c r="D12" i="13"/>
  <c r="D16" i="13" s="1"/>
  <c r="C12" i="13"/>
  <c r="E11" i="13"/>
  <c r="F11" i="13" s="1"/>
  <c r="F10" i="13"/>
  <c r="E50" i="11"/>
  <c r="D50" i="11"/>
  <c r="C50" i="11"/>
  <c r="E41" i="11"/>
  <c r="D41" i="11"/>
  <c r="C41" i="11"/>
  <c r="E32" i="11"/>
  <c r="E33" i="11" s="1"/>
  <c r="D32" i="11"/>
  <c r="D33" i="11" s="1"/>
  <c r="C32" i="11"/>
  <c r="C33" i="11" s="1"/>
  <c r="C23" i="11"/>
  <c r="E17" i="11"/>
  <c r="D17" i="11"/>
  <c r="C17" i="11"/>
  <c r="D24" i="16"/>
  <c r="C24" i="16"/>
  <c r="D20" i="16"/>
  <c r="C20" i="16"/>
  <c r="C25" i="11" l="1"/>
  <c r="C52" i="14"/>
  <c r="C27" i="13"/>
  <c r="F27" i="13" s="1"/>
  <c r="E12" i="13"/>
  <c r="E16" i="13" s="1"/>
  <c r="F12" i="13"/>
  <c r="C16" i="13"/>
  <c r="F16" i="13" s="1"/>
  <c r="C39" i="13"/>
  <c r="F39" i="13" s="1"/>
  <c r="C52" i="11" l="1"/>
  <c r="C54" i="11" s="1"/>
  <c r="E52" i="11" l="1"/>
  <c r="E54" i="11" s="1"/>
  <c r="D23" i="11"/>
  <c r="D25" i="11" s="1"/>
  <c r="D52" i="11" l="1"/>
  <c r="D54" i="11" s="1"/>
  <c r="E23" i="11" l="1"/>
  <c r="E25" i="11" s="1"/>
  <c r="A1" i="14" l="1"/>
  <c r="A1" i="13"/>
</calcChain>
</file>

<file path=xl/sharedStrings.xml><?xml version="1.0" encoding="utf-8"?>
<sst xmlns="http://schemas.openxmlformats.org/spreadsheetml/2006/main" count="178" uniqueCount="136">
  <si>
    <t>ROCA INDUSTRY HOLDINGROCK1 SA</t>
  </si>
  <si>
    <t>CAPITALURI PROPRII SI DATORII</t>
  </si>
  <si>
    <t>Total capitaluri atribuibile actionarilor Societății</t>
  </si>
  <si>
    <t>Total datorii</t>
  </si>
  <si>
    <t>Total datorii curente</t>
  </si>
  <si>
    <t>Subvenții guvernamentale</t>
  </si>
  <si>
    <t>Datorii privind impozitul curent</t>
  </si>
  <si>
    <t>Împrumuturi</t>
  </si>
  <si>
    <t>Datorii curente</t>
  </si>
  <si>
    <t>Total datorii pe termen lung</t>
  </si>
  <si>
    <t>Datorii pe termen lung</t>
  </si>
  <si>
    <t>Total capitaluri proprii</t>
  </si>
  <si>
    <t>Datorii</t>
  </si>
  <si>
    <t>Capitalul social</t>
  </si>
  <si>
    <t>ACTIVE</t>
  </si>
  <si>
    <t>Active imobilizate</t>
  </si>
  <si>
    <t>Total active imobilizate</t>
  </si>
  <si>
    <t>Active curente</t>
  </si>
  <si>
    <t>Total active circulante</t>
  </si>
  <si>
    <t>Numerar și echivalente de numerar</t>
  </si>
  <si>
    <t>Capital si rezerve</t>
  </si>
  <si>
    <t>Prime de emisiune</t>
  </si>
  <si>
    <t>Impozitul pe profit plătit</t>
  </si>
  <si>
    <t>Numerar și echivalente de numerar la începutul exercițiului financiar</t>
  </si>
  <si>
    <t>Efectele variațiilor cursului de schimb asupra numerarului și echivalentelor de numerar</t>
  </si>
  <si>
    <t>Alte venituri din exploatare</t>
  </si>
  <si>
    <t>Venituri financiare</t>
  </si>
  <si>
    <t>Cheltuieli financiare</t>
  </si>
  <si>
    <t>Cheltuieli cu impozitul pe profit</t>
  </si>
  <si>
    <t>Datorii comerciale și alte datorii</t>
  </si>
  <si>
    <t>Cheltuieli în avans</t>
  </si>
  <si>
    <t>31-Dec-22</t>
  </si>
  <si>
    <t>31-Dec-23</t>
  </si>
  <si>
    <t>Imobilizări corporale</t>
  </si>
  <si>
    <t>Active aferente drepturilor de utilizare</t>
  </si>
  <si>
    <t>(toate sumele sunt exprimate în „RON”, cu excepția cazului în care se specifică altfel)</t>
  </si>
  <si>
    <t>PENTRU ANUL ÎNCHEIAT LA 31 DECEMBRIE 2023</t>
  </si>
  <si>
    <t>-</t>
  </si>
  <si>
    <t>SITUAȚIA CONSOLIDATĂ A MODIFICĂRILOR CAPITALULUI PROPIU</t>
  </si>
  <si>
    <t>31-Dec-21</t>
  </si>
  <si>
    <t>Altele imobilizări necorporale</t>
  </si>
  <si>
    <t>Investiții în filiale</t>
  </si>
  <si>
    <t>Creanțe privind impozitele amânate</t>
  </si>
  <si>
    <t>Alte active financiare curente</t>
  </si>
  <si>
    <t>Rezultatul reportat</t>
  </si>
  <si>
    <t>Datorii din contracte de leasing</t>
  </si>
  <si>
    <t>Datorii privind impozitul amânat</t>
  </si>
  <si>
    <t>Beneficiile angajaților - curente</t>
  </si>
  <si>
    <t>Profitul exercițiului financiar</t>
  </si>
  <si>
    <t>Total elemente ale rezultatului global pentru exercitiul financiar</t>
  </si>
  <si>
    <t>Costuri de tranzacție la emiterea de acțiuni</t>
  </si>
  <si>
    <t>Pierderea exercițiului financiar</t>
  </si>
  <si>
    <t>Emiterea de acțiuni</t>
  </si>
  <si>
    <t>Amortizarea și deprecierea</t>
  </si>
  <si>
    <t>Cheltuieli privind beneficiile angajaților</t>
  </si>
  <si>
    <t>Cheltuieli cu reclama și publicitatea</t>
  </si>
  <si>
    <t>Cheltuieli de transport</t>
  </si>
  <si>
    <t>Reluarea ajustărilor de valoare/(Ajustări de valoare) ale investițiilor</t>
  </si>
  <si>
    <t>Alte cheltuieli de exploatare</t>
  </si>
  <si>
    <t>Alte câștiguri/(pierderi) - net</t>
  </si>
  <si>
    <t>Pierderea din activitățile de exploatare</t>
  </si>
  <si>
    <t>Profit/(pierdere) înainte de impozitul pe profit</t>
  </si>
  <si>
    <t>Profitul/(Pierderea) din perioada pentru operațiuni continue</t>
  </si>
  <si>
    <t>Alte elemente ale rezultatului global, nete de impozit</t>
  </si>
  <si>
    <t>Total elemente ale rezultatului global pentru exercițiul financiar</t>
  </si>
  <si>
    <t>Rezultat pe acțiune - de bază și diluat (RON)</t>
  </si>
  <si>
    <t>0,18</t>
  </si>
  <si>
    <t>(0,56)</t>
  </si>
  <si>
    <t>Operațiuni continue</t>
  </si>
  <si>
    <t>Earnings per share</t>
  </si>
  <si>
    <t>Profit/(pierdere) înainte de impozit</t>
  </si>
  <si>
    <t>Ajustări pentru:</t>
  </si>
  <si>
    <t>Cheltuieli cu amortizarea și deprecierea</t>
  </si>
  <si>
    <t>Venituri din dividende</t>
  </si>
  <si>
    <t>Amortizarea subvențiilor guvernamentale</t>
  </si>
  <si>
    <t>Venituri din dobânzi</t>
  </si>
  <si>
    <t>Cheltuieli cu dobânzile</t>
  </si>
  <si>
    <t>Diferențe de schimb valutar nerealizate</t>
  </si>
  <si>
    <t>Scăderea/(Creșterea) altor creanțe</t>
  </si>
  <si>
    <t>Fluxuri de numerar din activități de exploatare</t>
  </si>
  <si>
    <t>Dobânda plătită</t>
  </si>
  <si>
    <t>Dividende încasate</t>
  </si>
  <si>
    <t>Fluxuri de numerar din activități de investiții</t>
  </si>
  <si>
    <t>Plăți pentru achiziția de filiale</t>
  </si>
  <si>
    <t>Plăți pentru achiziția de imobilizări corporale</t>
  </si>
  <si>
    <t>Plăți pentru imobilizări necorporale</t>
  </si>
  <si>
    <t>Dobânzi primite</t>
  </si>
  <si>
    <t>Fluxuri de numerar din activități de finanțare</t>
  </si>
  <si>
    <t>Încasări din împrumuturi acordate filialelor</t>
  </si>
  <si>
    <t>Împrumuturi acordate filialelor</t>
  </si>
  <si>
    <t>Rambursarea împrumuturilor de la societatea-mamă</t>
  </si>
  <si>
    <t>Rambursări de datorii din contracte de leasing</t>
  </si>
  <si>
    <t>Numerar și echivalente de numerar la sfârșitul exercițiului financiar</t>
  </si>
  <si>
    <t>SITUAȚIA INDIVIDUALĂ A FLUXURILOR DE NUMERAR</t>
  </si>
  <si>
    <t>EXTRAS DIN</t>
  </si>
  <si>
    <t>SITUAȚIILE FINANCIARE INDIVIDUALE PENTRU ANUL ÎNCHEIAT LA 31 DECEMBRIE 2023</t>
  </si>
  <si>
    <t xml:space="preserve">ÎNTOCMITE ÎN CONFORMITATE CU OMFP NR. 2844/2016 SI STANDARDELE INTERNAȚIONALE DE RAPORTARE FINANCIARĂ  </t>
  </si>
  <si>
    <t>ADOPTATE DE UNIUNEA EUROPEANĂ, REVIZUITE</t>
  </si>
  <si>
    <t>SITUAȚIA INDIVIDUALA A PROFITULUI SAU PIERDERII ȘI A ALTOR ELEMENTE ALE REZULTATULUI GLOBAL</t>
  </si>
  <si>
    <t xml:space="preserve">
SITUAȚIA INDIVIDUALA A POZITIEI FINANCIARE</t>
  </si>
  <si>
    <t>SITUAȚIA INDIVIDUALA A MODIFICĂRILOR ÎN CAPITALURILE PROPRII</t>
  </si>
  <si>
    <t>SITUAȚIA INDIVIDUALA A FLUXURILOR DE NUMERAR</t>
  </si>
  <si>
    <t>În cazul în care există neconcordanțe sau omisiuni față de sumele prezentate în situațiile financiare consolidate, vor prevala sumele prezentate în situațiile financiare consolidate.</t>
  </si>
  <si>
    <t>*Sumele prezentate sunt extrase din situațiile financiare individuale pregatite pentru exercitiul financiar încheiat 31 decembrie 2023 („situațiile financiare individuale”).</t>
  </si>
  <si>
    <t>PENTRU EXERCITIUL FINANCIAR ÎNCHEIAT LA 31 DECEMBRIE 2023</t>
  </si>
  <si>
    <t>Rezultat financiar nete</t>
  </si>
  <si>
    <t>SITUAȚIA INDIVIDUALA A POZITIEI FINANCIARE PENTRU ANUL ÎNCHEIAT LA 31 DECEMBRIE 2023</t>
  </si>
  <si>
    <t>TOTAL ACTIVE</t>
  </si>
  <si>
    <t>TOTAL CAPITALURI PROPRII SI DATORII</t>
  </si>
  <si>
    <t>Atribuibile actionarilor Societății</t>
  </si>
  <si>
    <t>Total  capitaluri proprii</t>
  </si>
  <si>
    <t>Tranzacții cu actionarii în calitate de actionari:</t>
  </si>
  <si>
    <t xml:space="preserve">Tranzacții cu actionarii în calitate de actionarii: </t>
  </si>
  <si>
    <t>Tranzacții cu actionarii în calitate de actionarii:</t>
  </si>
  <si>
    <t>Ajustari de valoare ale investițiilor în filiale</t>
  </si>
  <si>
    <t>Reluarea ajustarilor de valoare ale investițiilor în filiale</t>
  </si>
  <si>
    <t>Variația activelor și datoriilor din exploatare, netă de efectul preluarii entităților nou achizitionate</t>
  </si>
  <si>
    <t>Creșterea datoriilor comerciale si a altor datorii</t>
  </si>
  <si>
    <t>Cresterea cheltuielilor în avans</t>
  </si>
  <si>
    <t>Numerar net utilizat in activități de exploatare</t>
  </si>
  <si>
    <t>Încasari de subvenții guvernamentale</t>
  </si>
  <si>
    <t>Numerar net utilizat in activități de investiții</t>
  </si>
  <si>
    <t>Împrumuturilor luate de la societatea-mamă</t>
  </si>
  <si>
    <t>Costuri de tranzacționare aferente emisiunii de actiuni</t>
  </si>
  <si>
    <t>Numerar net generat din/(utilizat in) activități de finanțare</t>
  </si>
  <si>
    <t>Scaderea netă a numerarului și a echivalentelor de numerar</t>
  </si>
  <si>
    <t>auditat</t>
  </si>
  <si>
    <t>neauditat</t>
  </si>
  <si>
    <r>
      <t xml:space="preserve">Sold la 1 ianuarie 2023 </t>
    </r>
    <r>
      <rPr>
        <i/>
        <sz val="8"/>
        <color theme="1"/>
        <rFont val="Tahoma"/>
        <family val="2"/>
      </rPr>
      <t>(neauditat)</t>
    </r>
  </si>
  <si>
    <r>
      <t xml:space="preserve">Sold la 31 decembrie 2023 </t>
    </r>
    <r>
      <rPr>
        <i/>
        <sz val="8"/>
        <color theme="1"/>
        <rFont val="Tahoma"/>
        <family val="2"/>
      </rPr>
      <t>(auditat)</t>
    </r>
  </si>
  <si>
    <r>
      <t xml:space="preserve">Sold la 1 ianuarie 2022 </t>
    </r>
    <r>
      <rPr>
        <i/>
        <sz val="8"/>
        <color theme="1"/>
        <rFont val="Tahoma"/>
        <family val="2"/>
      </rPr>
      <t>(neauditat)</t>
    </r>
  </si>
  <si>
    <r>
      <t xml:space="preserve">Sold la 31 decembrie 2022 </t>
    </r>
    <r>
      <rPr>
        <i/>
        <sz val="8"/>
        <color theme="1"/>
        <rFont val="Tahoma"/>
        <family val="2"/>
      </rPr>
      <t>(neauditat)</t>
    </r>
  </si>
  <si>
    <r>
      <t xml:space="preserve">Sold la 1 ianuarie 2021 </t>
    </r>
    <r>
      <rPr>
        <i/>
        <sz val="8"/>
        <color theme="1"/>
        <rFont val="Tahoma"/>
        <family val="2"/>
      </rPr>
      <t>(neauditat)</t>
    </r>
  </si>
  <si>
    <r>
      <t xml:space="preserve">Sold la 31 decembrie 2021 </t>
    </r>
    <r>
      <rPr>
        <i/>
        <sz val="8"/>
        <color theme="1"/>
        <rFont val="Tahoma"/>
        <family val="2"/>
      </rPr>
      <t>(neauditat)</t>
    </r>
  </si>
  <si>
    <r>
      <t xml:space="preserve">2022
</t>
    </r>
    <r>
      <rPr>
        <i/>
        <sz val="8"/>
        <color rgb="FF000000"/>
        <rFont val="Tahoma"/>
        <family val="2"/>
      </rPr>
      <t>neauditat</t>
    </r>
  </si>
  <si>
    <r>
      <t xml:space="preserve">2023
</t>
    </r>
    <r>
      <rPr>
        <i/>
        <sz val="8"/>
        <color rgb="FF000000"/>
        <rFont val="Tahoma"/>
        <family val="2"/>
      </rPr>
      <t>auditat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</si>
</sst>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u/>
      <sz val="8"/>
      <color theme="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Tahoma"/>
      <family val="2"/>
    </font>
    <font>
      <u/>
      <sz val="8"/>
      <color theme="10"/>
      <name val="Tahoma"/>
      <family val="2"/>
    </font>
    <font>
      <i/>
      <sz val="8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0" applyNumberFormat="0" applyAlignment="0" applyProtection="0"/>
    <xf numFmtId="0" fontId="17" fillId="6" borderId="11" applyNumberFormat="0" applyAlignment="0" applyProtection="0"/>
    <xf numFmtId="0" fontId="19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5" fillId="0" borderId="0"/>
    <xf numFmtId="0" fontId="26" fillId="0" borderId="0"/>
    <xf numFmtId="0" fontId="27" fillId="0" borderId="0"/>
    <xf numFmtId="16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33" borderId="0">
      <alignment horizontal="left" vertical="top"/>
    </xf>
    <xf numFmtId="9" fontId="1" fillId="0" borderId="0" applyFont="0" applyFill="0" applyBorder="0" applyAlignment="0" applyProtection="0"/>
    <xf numFmtId="0" fontId="29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/>
    <xf numFmtId="0" fontId="27" fillId="0" borderId="0"/>
    <xf numFmtId="43" fontId="32" fillId="0" borderId="0" applyFont="0" applyFill="0" applyBorder="0" applyAlignment="0" applyProtection="0"/>
    <xf numFmtId="0" fontId="32" fillId="0" borderId="0"/>
    <xf numFmtId="0" fontId="34" fillId="4" borderId="0" applyNumberFormat="0" applyBorder="0" applyAlignment="0" applyProtection="0"/>
    <xf numFmtId="0" fontId="35" fillId="0" borderId="0"/>
    <xf numFmtId="0" fontId="14" fillId="3" borderId="0" applyNumberFormat="0" applyBorder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0" borderId="0"/>
    <xf numFmtId="0" fontId="37" fillId="0" borderId="0"/>
    <xf numFmtId="0" fontId="37" fillId="8" borderId="14" applyNumberFormat="0" applyFont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20" fillId="7" borderId="13" applyNumberFormat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0" borderId="0"/>
    <xf numFmtId="43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25" fillId="0" borderId="0"/>
    <xf numFmtId="0" fontId="41" fillId="0" borderId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0"/>
    <xf numFmtId="0" fontId="32" fillId="0" borderId="0"/>
    <xf numFmtId="166" fontId="32" fillId="0" borderId="0" applyFont="0" applyFill="0" applyBorder="0" applyAlignment="0" applyProtection="0"/>
    <xf numFmtId="0" fontId="43" fillId="0" borderId="0"/>
    <xf numFmtId="0" fontId="32" fillId="0" borderId="0"/>
    <xf numFmtId="0" fontId="32" fillId="0" borderId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0" fontId="32" fillId="0" borderId="0"/>
    <xf numFmtId="43" fontId="3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1" fillId="8" borderId="14" applyNumberFormat="0" applyFont="0" applyAlignment="0" applyProtection="0"/>
    <xf numFmtId="0" fontId="16" fillId="5" borderId="10" applyNumberFormat="0" applyAlignment="0" applyProtection="0"/>
    <xf numFmtId="0" fontId="1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1" fillId="0" borderId="0"/>
    <xf numFmtId="43" fontId="36" fillId="0" borderId="0" applyFont="0" applyFill="0" applyBorder="0" applyAlignment="0" applyProtection="0"/>
    <xf numFmtId="169" fontId="1" fillId="0" borderId="0"/>
    <xf numFmtId="167" fontId="26" fillId="0" borderId="0"/>
    <xf numFmtId="169" fontId="32" fillId="0" borderId="0"/>
    <xf numFmtId="167" fontId="1" fillId="0" borderId="0"/>
    <xf numFmtId="169" fontId="32" fillId="0" borderId="0"/>
    <xf numFmtId="167" fontId="1" fillId="0" borderId="0"/>
    <xf numFmtId="0" fontId="1" fillId="0" borderId="0"/>
    <xf numFmtId="169" fontId="1" fillId="0" borderId="0"/>
    <xf numFmtId="171" fontId="32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  <xf numFmtId="0" fontId="43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32" fillId="0" borderId="0"/>
    <xf numFmtId="171" fontId="3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36" fillId="0" borderId="0"/>
    <xf numFmtId="167" fontId="32" fillId="0" borderId="0"/>
    <xf numFmtId="0" fontId="3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32" fillId="0" borderId="0"/>
    <xf numFmtId="0" fontId="1" fillId="0" borderId="0"/>
    <xf numFmtId="0" fontId="45" fillId="0" borderId="0" applyNumberFormat="0" applyFill="0" applyBorder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51" fillId="5" borderId="10" applyNumberFormat="0" applyAlignment="0" applyProtection="0"/>
    <xf numFmtId="0" fontId="52" fillId="6" borderId="11" applyNumberFormat="0" applyAlignment="0" applyProtection="0"/>
    <xf numFmtId="0" fontId="53" fillId="6" borderId="10" applyNumberFormat="0" applyAlignment="0" applyProtection="0"/>
    <xf numFmtId="0" fontId="54" fillId="0" borderId="12" applyNumberFormat="0" applyFill="0" applyAlignment="0" applyProtection="0"/>
    <xf numFmtId="0" fontId="55" fillId="7" borderId="13" applyNumberFormat="0" applyAlignment="0" applyProtection="0"/>
    <xf numFmtId="0" fontId="3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8" fillId="32" borderId="0" applyNumberFormat="0" applyBorder="0" applyAlignment="0" applyProtection="0"/>
    <xf numFmtId="0" fontId="32" fillId="0" borderId="0"/>
    <xf numFmtId="0" fontId="26" fillId="8" borderId="14" applyNumberFormat="0" applyFont="0" applyAlignment="0" applyProtection="0"/>
    <xf numFmtId="0" fontId="32" fillId="0" borderId="0"/>
    <xf numFmtId="0" fontId="32" fillId="0" borderId="0"/>
    <xf numFmtId="0" fontId="26" fillId="8" borderId="14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25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25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36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0" fontId="1" fillId="0" borderId="0"/>
    <xf numFmtId="0" fontId="32" fillId="0" borderId="0"/>
    <xf numFmtId="167" fontId="1" fillId="0" borderId="0"/>
    <xf numFmtId="43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41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6" borderId="10" applyNumberFormat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39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25" borderId="0" applyNumberFormat="0" applyBorder="0" applyAlignment="0" applyProtection="0"/>
    <xf numFmtId="0" fontId="14" fillId="3" borderId="0" applyNumberFormat="0" applyBorder="0" applyAlignment="0" applyProtection="0"/>
    <xf numFmtId="0" fontId="20" fillId="7" borderId="13" applyNumberFormat="0" applyAlignment="0" applyProtection="0"/>
    <xf numFmtId="165" fontId="1" fillId="0" borderId="0" applyFont="0" applyFill="0" applyBorder="0" applyAlignment="0" applyProtection="0"/>
    <xf numFmtId="0" fontId="59" fillId="0" borderId="16"/>
    <xf numFmtId="0" fontId="39" fillId="0" borderId="0"/>
    <xf numFmtId="0" fontId="38" fillId="0" borderId="0"/>
    <xf numFmtId="43" fontId="1" fillId="0" borderId="0" applyFont="0" applyFill="0" applyBorder="0" applyAlignment="0" applyProtection="0"/>
    <xf numFmtId="0" fontId="60" fillId="0" borderId="0"/>
    <xf numFmtId="43" fontId="60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2" fillId="0" borderId="0"/>
    <xf numFmtId="165" fontId="32" fillId="0" borderId="0" applyNumberFormat="0" applyFill="0" applyBorder="0" applyAlignment="0" applyProtection="0"/>
    <xf numFmtId="165" fontId="3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16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164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1" fontId="6" fillId="0" borderId="0" xfId="0" applyNumberFormat="1" applyFont="1"/>
    <xf numFmtId="0" fontId="3" fillId="0" borderId="0" xfId="0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1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4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/>
    <xf numFmtId="164" fontId="5" fillId="0" borderId="0" xfId="0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1" applyNumberFormat="1" applyFont="1" applyFill="1" applyAlignment="1"/>
    <xf numFmtId="0" fontId="6" fillId="0" borderId="0" xfId="0" applyFont="1" applyBorder="1" applyAlignment="1"/>
    <xf numFmtId="164" fontId="6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3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/>
    <xf numFmtId="164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17" xfId="0" quotePrefix="1" applyNumberFormat="1" applyFont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5" fillId="0" borderId="17" xfId="0" applyFont="1" applyBorder="1" applyAlignment="1">
      <alignment vertical="center"/>
    </xf>
    <xf numFmtId="164" fontId="5" fillId="0" borderId="17" xfId="1" applyNumberFormat="1" applyFont="1" applyBorder="1" applyAlignment="1">
      <alignment vertical="center"/>
    </xf>
    <xf numFmtId="164" fontId="6" fillId="0" borderId="0" xfId="1" applyNumberFormat="1" applyFont="1" applyFill="1" applyBorder="1"/>
    <xf numFmtId="164" fontId="5" fillId="0" borderId="0" xfId="1" applyNumberFormat="1" applyFont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5" fillId="0" borderId="18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4" fillId="0" borderId="1" xfId="1" quotePrefix="1" applyNumberFormat="1" applyFont="1" applyBorder="1" applyAlignment="1">
      <alignment horizontal="right" vertical="center" wrapText="1"/>
    </xf>
    <xf numFmtId="0" fontId="62" fillId="0" borderId="0" xfId="2" applyFont="1" applyFill="1"/>
    <xf numFmtId="0" fontId="62" fillId="0" borderId="0" xfId="2" applyFont="1" applyFill="1" applyAlignme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164" fontId="6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1%20IFRS%20Individuala%2023%20E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CI"/>
      <sheetName val="SOFP"/>
      <sheetName val="SOCE"/>
      <sheetName val="SOCF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3"/>
  <sheetViews>
    <sheetView showGridLines="0" tabSelected="1" zoomScaleNormal="100" workbookViewId="0">
      <selection activeCell="D5" sqref="D5"/>
    </sheetView>
  </sheetViews>
  <sheetFormatPr defaultColWidth="8.6640625" defaultRowHeight="10.199999999999999" x14ac:dyDescent="0.2"/>
  <cols>
    <col min="1" max="1" width="8.6640625" style="35"/>
    <col min="2" max="2" width="12.21875" style="35" customWidth="1"/>
    <col min="3" max="3" width="15.88671875" style="35" customWidth="1"/>
    <col min="4" max="4" width="11.21875" style="35" customWidth="1"/>
    <col min="5" max="5" width="9.21875" style="35" customWidth="1"/>
    <col min="6" max="6" width="10.109375" style="35" customWidth="1"/>
    <col min="7" max="16384" width="8.6640625" style="35"/>
  </cols>
  <sheetData>
    <row r="2" spans="2:6" x14ac:dyDescent="0.2">
      <c r="D2" s="29" t="s">
        <v>94</v>
      </c>
    </row>
    <row r="3" spans="2:6" x14ac:dyDescent="0.2">
      <c r="B3" s="6"/>
      <c r="C3" s="6"/>
      <c r="D3" s="33" t="s">
        <v>95</v>
      </c>
      <c r="E3" s="6"/>
      <c r="F3" s="6"/>
    </row>
    <row r="4" spans="2:6" x14ac:dyDescent="0.2">
      <c r="B4" s="6"/>
      <c r="C4" s="6"/>
      <c r="D4" s="33" t="s">
        <v>96</v>
      </c>
      <c r="E4" s="6"/>
      <c r="F4" s="6"/>
    </row>
    <row r="5" spans="2:6" x14ac:dyDescent="0.2">
      <c r="B5" s="7"/>
      <c r="D5" s="33" t="s">
        <v>97</v>
      </c>
    </row>
    <row r="6" spans="2:6" x14ac:dyDescent="0.2">
      <c r="B6" s="7"/>
      <c r="D6" s="33"/>
    </row>
    <row r="7" spans="2:6" x14ac:dyDescent="0.2">
      <c r="B7" s="103" t="s">
        <v>98</v>
      </c>
    </row>
    <row r="8" spans="2:6" x14ac:dyDescent="0.2">
      <c r="B8" s="104" t="s">
        <v>99</v>
      </c>
    </row>
    <row r="9" spans="2:6" x14ac:dyDescent="0.2">
      <c r="B9" s="103" t="s">
        <v>100</v>
      </c>
    </row>
    <row r="10" spans="2:6" x14ac:dyDescent="0.2">
      <c r="B10" s="103" t="s">
        <v>101</v>
      </c>
    </row>
    <row r="12" spans="2:6" x14ac:dyDescent="0.2">
      <c r="B12" s="8" t="s">
        <v>103</v>
      </c>
    </row>
    <row r="13" spans="2:6" x14ac:dyDescent="0.2">
      <c r="B13" s="8" t="s">
        <v>102</v>
      </c>
    </row>
  </sheetData>
  <hyperlinks>
    <hyperlink ref="B7" location="SOCI!A1" display="SITUAȚIA INDIVIDUALA A PROFITULUI SAU PIERDERII ȘI A ALTOR ELEMENTE ALE REZULTATULUI GLOBAL" xr:uid="{3A91996A-652D-4D35-97F8-4272DE33DFAA}"/>
    <hyperlink ref="B9" location="SOCE!A1" display="SITUAȚIA INDIVIDUALA A MODIFICĂRILOR ÎN CAPITALURILE PROPRII" xr:uid="{67D9B2C3-FA4A-42E5-A887-D6F770416BB1}"/>
    <hyperlink ref="B10" location="SOCF!A1" display="SITUAȚIA INDIVIDUALA A FLUXURILOR DE NUMERAR" xr:uid="{D42AA9BD-AE16-4C79-BECF-3A0376D095E4}"/>
    <hyperlink ref="B8" location="SOFP!A1" display="SOFP!A1" xr:uid="{0644FDAD-3760-4E96-8AF2-9492F6157DB9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I61"/>
  <sheetViews>
    <sheetView showGridLines="0" zoomScaleNormal="100" workbookViewId="0">
      <pane xSplit="1" ySplit="8" topLeftCell="B9" activePane="bottomRight" state="frozen"/>
      <selection activeCell="J49" sqref="J49"/>
      <selection pane="topRight" activeCell="J49" sqref="J49"/>
      <selection pane="bottomLeft" activeCell="J49" sqref="J49"/>
      <selection pane="bottomRight" activeCell="C9" sqref="C9:D9"/>
    </sheetView>
  </sheetViews>
  <sheetFormatPr defaultColWidth="8.88671875" defaultRowHeight="10.199999999999999" x14ac:dyDescent="0.2"/>
  <cols>
    <col min="1" max="1" width="40.109375" style="69" customWidth="1"/>
    <col min="2" max="2" width="2.44140625" style="36" customWidth="1"/>
    <col min="3" max="3" width="20" style="72" customWidth="1"/>
    <col min="4" max="4" width="19.109375" style="72" customWidth="1"/>
    <col min="5" max="6" width="8.88671875" style="36"/>
    <col min="7" max="7" width="56.44140625" style="36" bestFit="1" customWidth="1"/>
    <col min="8" max="16384" width="8.88671875" style="36"/>
  </cols>
  <sheetData>
    <row r="1" spans="1:9" s="35" customFormat="1" x14ac:dyDescent="0.2">
      <c r="A1" s="26" t="s">
        <v>0</v>
      </c>
      <c r="C1" s="16"/>
      <c r="D1" s="16"/>
    </row>
    <row r="2" spans="1:9" s="35" customFormat="1" x14ac:dyDescent="0.2">
      <c r="A2" s="10" t="s">
        <v>35</v>
      </c>
      <c r="C2" s="16"/>
      <c r="D2" s="16"/>
    </row>
    <row r="3" spans="1:9" s="35" customFormat="1" x14ac:dyDescent="0.2">
      <c r="A3" s="17"/>
      <c r="C3" s="16"/>
      <c r="D3" s="16"/>
    </row>
    <row r="4" spans="1:9" s="35" customFormat="1" x14ac:dyDescent="0.2">
      <c r="A4" s="18"/>
      <c r="B4" s="19" t="s">
        <v>98</v>
      </c>
      <c r="C4" s="16"/>
      <c r="D4" s="16"/>
    </row>
    <row r="5" spans="1:9" s="35" customFormat="1" x14ac:dyDescent="0.2">
      <c r="A5" s="18"/>
      <c r="B5" s="41" t="s">
        <v>104</v>
      </c>
      <c r="C5" s="16"/>
      <c r="D5" s="16"/>
    </row>
    <row r="6" spans="1:9" s="35" customFormat="1" x14ac:dyDescent="0.2">
      <c r="A6" s="18"/>
      <c r="B6" s="20"/>
      <c r="C6" s="16"/>
      <c r="D6" s="16"/>
    </row>
    <row r="7" spans="1:9" s="35" customFormat="1" ht="9" customHeight="1" x14ac:dyDescent="0.2">
      <c r="A7" s="18"/>
    </row>
    <row r="8" spans="1:9" s="35" customFormat="1" ht="10.8" thickBot="1" x14ac:dyDescent="0.25">
      <c r="A8" s="18"/>
      <c r="B8" s="15"/>
      <c r="C8" s="75">
        <v>2023</v>
      </c>
      <c r="D8" s="75">
        <v>2022</v>
      </c>
    </row>
    <row r="9" spans="1:9" s="42" customFormat="1" x14ac:dyDescent="0.2">
      <c r="A9" s="24"/>
      <c r="B9" s="21"/>
      <c r="C9" s="111" t="s">
        <v>126</v>
      </c>
      <c r="D9" s="111" t="s">
        <v>127</v>
      </c>
      <c r="G9" s="19"/>
      <c r="H9" s="19"/>
      <c r="I9" s="19"/>
    </row>
    <row r="10" spans="1:9" s="42" customFormat="1" x14ac:dyDescent="0.2">
      <c r="A10" s="74" t="s">
        <v>68</v>
      </c>
      <c r="B10" s="23"/>
      <c r="C10" s="73"/>
      <c r="D10" s="73"/>
      <c r="G10" s="28"/>
      <c r="H10" s="28"/>
      <c r="I10" s="28"/>
    </row>
    <row r="11" spans="1:9" s="42" customFormat="1" x14ac:dyDescent="0.2">
      <c r="A11" s="24" t="s">
        <v>25</v>
      </c>
      <c r="B11" s="23"/>
      <c r="C11" s="73">
        <v>1086</v>
      </c>
      <c r="D11" s="73">
        <v>771</v>
      </c>
      <c r="G11" s="28"/>
      <c r="H11" s="28"/>
      <c r="I11" s="28"/>
    </row>
    <row r="12" spans="1:9" s="42" customFormat="1" x14ac:dyDescent="0.2">
      <c r="A12" s="24"/>
      <c r="B12" s="23"/>
      <c r="C12" s="73"/>
      <c r="D12" s="73"/>
      <c r="G12" s="28"/>
      <c r="H12" s="28"/>
      <c r="I12" s="28"/>
    </row>
    <row r="13" spans="1:9" s="42" customFormat="1" x14ac:dyDescent="0.2">
      <c r="A13" s="24" t="s">
        <v>53</v>
      </c>
      <c r="B13" s="23"/>
      <c r="C13" s="73">
        <v>-214163</v>
      </c>
      <c r="D13" s="73">
        <v>-243392</v>
      </c>
      <c r="G13" s="28"/>
      <c r="H13" s="28"/>
      <c r="I13" s="28"/>
    </row>
    <row r="14" spans="1:9" s="42" customFormat="1" x14ac:dyDescent="0.2">
      <c r="A14" s="24" t="s">
        <v>54</v>
      </c>
      <c r="B14" s="23"/>
      <c r="C14" s="73">
        <v>-2929120</v>
      </c>
      <c r="D14" s="73">
        <v>-1406269</v>
      </c>
      <c r="G14" s="28"/>
      <c r="H14" s="28"/>
      <c r="I14" s="28"/>
    </row>
    <row r="15" spans="1:9" s="42" customFormat="1" x14ac:dyDescent="0.2">
      <c r="A15" s="24" t="s">
        <v>55</v>
      </c>
      <c r="B15" s="23"/>
      <c r="C15" s="73">
        <v>-554048</v>
      </c>
      <c r="D15" s="73">
        <v>-309678</v>
      </c>
      <c r="G15" s="28"/>
      <c r="H15" s="28"/>
      <c r="I15" s="28"/>
    </row>
    <row r="16" spans="1:9" s="42" customFormat="1" x14ac:dyDescent="0.2">
      <c r="A16" s="24" t="s">
        <v>56</v>
      </c>
      <c r="B16" s="23"/>
      <c r="C16" s="73" t="s">
        <v>37</v>
      </c>
      <c r="D16" s="73">
        <v>-30406</v>
      </c>
      <c r="G16" s="28"/>
      <c r="H16" s="28"/>
      <c r="I16" s="28"/>
    </row>
    <row r="17" spans="1:9" s="42" customFormat="1" x14ac:dyDescent="0.2">
      <c r="A17" s="24" t="s">
        <v>57</v>
      </c>
      <c r="B17" s="23"/>
      <c r="C17" s="73">
        <v>3665000</v>
      </c>
      <c r="D17" s="73">
        <v>-12385542</v>
      </c>
      <c r="G17" s="28"/>
      <c r="H17" s="28"/>
      <c r="I17" s="28"/>
    </row>
    <row r="18" spans="1:9" s="42" customFormat="1" x14ac:dyDescent="0.2">
      <c r="A18" s="24" t="s">
        <v>58</v>
      </c>
      <c r="B18" s="23"/>
      <c r="C18" s="73">
        <v>-2852537</v>
      </c>
      <c r="D18" s="73">
        <v>-1350309</v>
      </c>
      <c r="G18" s="28"/>
      <c r="H18" s="28"/>
      <c r="I18" s="28"/>
    </row>
    <row r="19" spans="1:9" s="42" customFormat="1" x14ac:dyDescent="0.2">
      <c r="A19" s="24" t="s">
        <v>59</v>
      </c>
      <c r="B19" s="23"/>
      <c r="C19" s="73">
        <v>1974</v>
      </c>
      <c r="D19" s="73" t="s">
        <v>37</v>
      </c>
      <c r="G19" s="28"/>
      <c r="H19" s="28"/>
      <c r="I19" s="28"/>
    </row>
    <row r="20" spans="1:9" s="42" customFormat="1" ht="10.8" thickBot="1" x14ac:dyDescent="0.25">
      <c r="A20" s="74" t="s">
        <v>60</v>
      </c>
      <c r="B20" s="21"/>
      <c r="C20" s="76">
        <f>SUM(C11:C19)</f>
        <v>-2881808</v>
      </c>
      <c r="D20" s="76">
        <f>SUM(D11:D19)</f>
        <v>-15724825</v>
      </c>
      <c r="G20" s="28"/>
      <c r="H20" s="28"/>
      <c r="I20" s="28"/>
    </row>
    <row r="21" spans="1:9" s="42" customFormat="1" ht="10.8" thickTop="1" x14ac:dyDescent="0.2">
      <c r="A21" s="74"/>
      <c r="B21" s="21"/>
      <c r="C21" s="60"/>
      <c r="D21" s="60"/>
      <c r="G21" s="28"/>
      <c r="H21" s="28"/>
      <c r="I21" s="28"/>
    </row>
    <row r="22" spans="1:9" s="42" customFormat="1" x14ac:dyDescent="0.2">
      <c r="A22" s="24" t="s">
        <v>26</v>
      </c>
      <c r="B22" s="23"/>
      <c r="C22" s="73">
        <v>6781937</v>
      </c>
      <c r="D22" s="73">
        <v>6118460</v>
      </c>
      <c r="G22" s="28"/>
      <c r="H22" s="28"/>
      <c r="I22" s="28"/>
    </row>
    <row r="23" spans="1:9" s="42" customFormat="1" x14ac:dyDescent="0.2">
      <c r="A23" s="24" t="s">
        <v>27</v>
      </c>
      <c r="B23" s="23"/>
      <c r="C23" s="73">
        <v>-636509</v>
      </c>
      <c r="D23" s="73">
        <v>-194258</v>
      </c>
      <c r="G23" s="28"/>
      <c r="H23" s="28"/>
      <c r="I23" s="28"/>
    </row>
    <row r="24" spans="1:9" s="42" customFormat="1" ht="10.8" thickBot="1" x14ac:dyDescent="0.25">
      <c r="A24" s="74" t="s">
        <v>105</v>
      </c>
      <c r="B24" s="21"/>
      <c r="C24" s="76">
        <f>SUM(C22:C23)</f>
        <v>6145428</v>
      </c>
      <c r="D24" s="76">
        <f>SUM(D22:D23)</f>
        <v>5924202</v>
      </c>
      <c r="G24" s="28"/>
      <c r="H24" s="28"/>
      <c r="I24" s="28"/>
    </row>
    <row r="25" spans="1:9" s="42" customFormat="1" ht="10.8" thickTop="1" x14ac:dyDescent="0.2">
      <c r="A25" s="74"/>
      <c r="B25" s="21"/>
      <c r="C25" s="60"/>
      <c r="D25" s="60"/>
      <c r="G25" s="28"/>
      <c r="H25" s="28"/>
      <c r="I25" s="28"/>
    </row>
    <row r="26" spans="1:9" s="42" customFormat="1" x14ac:dyDescent="0.2">
      <c r="A26" s="74" t="s">
        <v>61</v>
      </c>
      <c r="B26" s="21"/>
      <c r="C26" s="64">
        <v>3263620</v>
      </c>
      <c r="D26" s="64">
        <v>-9800623</v>
      </c>
      <c r="G26" s="28"/>
      <c r="H26" s="28"/>
      <c r="I26" s="28"/>
    </row>
    <row r="27" spans="1:9" s="42" customFormat="1" x14ac:dyDescent="0.2">
      <c r="A27" s="24" t="s">
        <v>28</v>
      </c>
      <c r="B27" s="21"/>
      <c r="C27" s="77">
        <v>373</v>
      </c>
      <c r="D27" s="77">
        <v>-28363</v>
      </c>
      <c r="G27" s="28"/>
      <c r="H27" s="28"/>
      <c r="I27" s="28"/>
    </row>
    <row r="28" spans="1:9" s="42" customFormat="1" ht="12.9" customHeight="1" thickBot="1" x14ac:dyDescent="0.25">
      <c r="A28" s="74" t="s">
        <v>62</v>
      </c>
      <c r="B28" s="23"/>
      <c r="C28" s="78">
        <v>3263993</v>
      </c>
      <c r="D28" s="78">
        <v>-9828986</v>
      </c>
      <c r="G28" s="28"/>
      <c r="H28" s="28"/>
      <c r="I28" s="28"/>
    </row>
    <row r="29" spans="1:9" s="42" customFormat="1" ht="12.9" customHeight="1" thickTop="1" x14ac:dyDescent="0.2">
      <c r="A29" s="74"/>
      <c r="B29" s="23"/>
      <c r="C29" s="64"/>
      <c r="D29" s="64"/>
      <c r="G29" s="28"/>
      <c r="H29" s="28"/>
      <c r="I29" s="28"/>
    </row>
    <row r="30" spans="1:9" s="42" customFormat="1" ht="12.9" customHeight="1" x14ac:dyDescent="0.2">
      <c r="A30" s="24" t="s">
        <v>63</v>
      </c>
      <c r="B30" s="21"/>
      <c r="C30" s="64">
        <v>0</v>
      </c>
      <c r="D30" s="64">
        <v>0</v>
      </c>
      <c r="G30" s="7"/>
      <c r="H30" s="28"/>
      <c r="I30" s="28"/>
    </row>
    <row r="31" spans="1:9" s="42" customFormat="1" ht="10.8" thickBot="1" x14ac:dyDescent="0.25">
      <c r="A31" s="74" t="s">
        <v>64</v>
      </c>
      <c r="B31" s="23"/>
      <c r="C31" s="79">
        <v>3263993</v>
      </c>
      <c r="D31" s="79">
        <v>-9828986</v>
      </c>
    </row>
    <row r="32" spans="1:9" s="42" customFormat="1" x14ac:dyDescent="0.2">
      <c r="A32" s="24"/>
      <c r="B32" s="23"/>
      <c r="C32" s="4"/>
      <c r="D32" s="4"/>
    </row>
    <row r="33" spans="1:4" s="42" customFormat="1" x14ac:dyDescent="0.2">
      <c r="A33" s="24" t="s">
        <v>69</v>
      </c>
      <c r="B33" s="23"/>
      <c r="C33" s="56"/>
      <c r="D33" s="4"/>
    </row>
    <row r="34" spans="1:4" s="42" customFormat="1" x14ac:dyDescent="0.2">
      <c r="A34" s="24" t="s">
        <v>65</v>
      </c>
      <c r="B34" s="21"/>
      <c r="C34" s="67" t="s">
        <v>66</v>
      </c>
      <c r="D34" s="67" t="s">
        <v>67</v>
      </c>
    </row>
    <row r="35" spans="1:4" s="42" customFormat="1" x14ac:dyDescent="0.2"/>
    <row r="36" spans="1:4" s="42" customFormat="1" x14ac:dyDescent="0.2"/>
    <row r="37" spans="1:4" s="42" customFormat="1" x14ac:dyDescent="0.2"/>
    <row r="38" spans="1:4" s="42" customFormat="1" ht="14.25" customHeight="1" x14ac:dyDescent="0.2"/>
    <row r="39" spans="1:4" s="42" customFormat="1" x14ac:dyDescent="0.2">
      <c r="A39" s="63"/>
      <c r="B39" s="23"/>
      <c r="C39" s="25"/>
      <c r="D39" s="25"/>
    </row>
    <row r="40" spans="1:4" s="56" customFormat="1" x14ac:dyDescent="0.2">
      <c r="A40" s="45"/>
      <c r="B40" s="59"/>
      <c r="C40" s="64"/>
      <c r="D40" s="64"/>
    </row>
    <row r="41" spans="1:4" s="56" customFormat="1" x14ac:dyDescent="0.2">
      <c r="A41" s="65"/>
      <c r="B41" s="66"/>
      <c r="C41" s="67"/>
      <c r="D41" s="67"/>
    </row>
    <row r="42" spans="1:4" s="56" customFormat="1" x14ac:dyDescent="0.2">
      <c r="A42" s="65"/>
      <c r="B42" s="66"/>
      <c r="C42" s="67"/>
      <c r="D42" s="67"/>
    </row>
    <row r="43" spans="1:4" s="56" customFormat="1" x14ac:dyDescent="0.2">
      <c r="A43" s="65"/>
      <c r="B43" s="66"/>
      <c r="C43" s="67"/>
      <c r="D43" s="67"/>
    </row>
    <row r="44" spans="1:4" s="56" customFormat="1" x14ac:dyDescent="0.2">
      <c r="A44" s="65"/>
      <c r="B44" s="66"/>
      <c r="C44" s="67"/>
      <c r="D44" s="67"/>
    </row>
    <row r="45" spans="1:4" s="56" customFormat="1" x14ac:dyDescent="0.2">
      <c r="A45" s="65"/>
      <c r="B45" s="66"/>
      <c r="C45" s="67"/>
      <c r="D45" s="67"/>
    </row>
    <row r="46" spans="1:4" s="56" customFormat="1" x14ac:dyDescent="0.2">
      <c r="A46" s="65"/>
      <c r="B46" s="66"/>
      <c r="C46" s="67"/>
      <c r="D46" s="67"/>
    </row>
    <row r="47" spans="1:4" s="56" customFormat="1" x14ac:dyDescent="0.2">
      <c r="A47" s="45"/>
      <c r="B47" s="59"/>
      <c r="C47" s="64"/>
      <c r="D47" s="64"/>
    </row>
    <row r="48" spans="1:4" s="56" customFormat="1" x14ac:dyDescent="0.2">
      <c r="A48" s="68"/>
      <c r="B48" s="66"/>
      <c r="C48" s="67"/>
      <c r="D48" s="67"/>
    </row>
    <row r="49" spans="1:4" s="56" customFormat="1" x14ac:dyDescent="0.2">
      <c r="A49" s="45"/>
      <c r="B49" s="66"/>
      <c r="C49" s="64"/>
      <c r="D49" s="64"/>
    </row>
    <row r="50" spans="1:4" x14ac:dyDescent="0.2">
      <c r="B50" s="66"/>
      <c r="C50" s="67"/>
      <c r="D50" s="67"/>
    </row>
    <row r="51" spans="1:4" x14ac:dyDescent="0.2">
      <c r="A51" s="38"/>
      <c r="B51" s="66"/>
      <c r="C51" s="67"/>
      <c r="D51" s="67"/>
    </row>
    <row r="52" spans="1:4" x14ac:dyDescent="0.2">
      <c r="B52" s="66"/>
      <c r="C52" s="67"/>
      <c r="D52" s="67"/>
    </row>
    <row r="53" spans="1:4" x14ac:dyDescent="0.2">
      <c r="B53" s="66"/>
      <c r="C53" s="67"/>
      <c r="D53" s="67"/>
    </row>
    <row r="54" spans="1:4" x14ac:dyDescent="0.2">
      <c r="B54" s="66"/>
      <c r="C54" s="64"/>
      <c r="D54" s="64"/>
    </row>
    <row r="55" spans="1:4" x14ac:dyDescent="0.2">
      <c r="B55" s="66"/>
      <c r="C55" s="67"/>
      <c r="D55" s="67"/>
    </row>
    <row r="56" spans="1:4" x14ac:dyDescent="0.2">
      <c r="A56" s="70"/>
      <c r="B56" s="66"/>
      <c r="C56" s="67"/>
      <c r="D56" s="67"/>
    </row>
    <row r="57" spans="1:4" x14ac:dyDescent="0.2">
      <c r="B57" s="66"/>
      <c r="C57" s="67"/>
      <c r="D57" s="67"/>
    </row>
    <row r="58" spans="1:4" x14ac:dyDescent="0.2">
      <c r="B58" s="66"/>
      <c r="C58" s="67"/>
      <c r="D58" s="67"/>
    </row>
    <row r="59" spans="1:4" x14ac:dyDescent="0.2">
      <c r="B59" s="66"/>
      <c r="C59" s="64"/>
      <c r="D59" s="64"/>
    </row>
    <row r="60" spans="1:4" ht="9.6" customHeight="1" x14ac:dyDescent="0.2">
      <c r="A60" s="38"/>
      <c r="B60" s="59"/>
      <c r="C60" s="67"/>
      <c r="D60" s="67"/>
    </row>
    <row r="61" spans="1:4" s="56" customFormat="1" x14ac:dyDescent="0.2">
      <c r="A61" s="37"/>
      <c r="B61" s="66"/>
      <c r="C61" s="71"/>
      <c r="D61" s="71"/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64"/>
  <sheetViews>
    <sheetView showGridLines="0" zoomScaleNormal="100" workbookViewId="0">
      <pane ySplit="8" topLeftCell="A9" activePane="bottomLeft" state="frozen"/>
      <selection pane="bottomLeft" activeCell="E12" sqref="E12"/>
    </sheetView>
  </sheetViews>
  <sheetFormatPr defaultColWidth="8.6640625" defaultRowHeight="10.199999999999999" x14ac:dyDescent="0.2"/>
  <cols>
    <col min="1" max="1" width="36.6640625" style="11" customWidth="1"/>
    <col min="2" max="2" width="2.44140625" style="35" customWidth="1"/>
    <col min="3" max="4" width="16" style="35" bestFit="1" customWidth="1"/>
    <col min="5" max="5" width="16.21875" style="12" customWidth="1"/>
    <col min="6" max="7" width="8.6640625" style="35"/>
    <col min="8" max="8" width="53.44140625" style="35" bestFit="1" customWidth="1"/>
    <col min="9" max="9" width="16.5546875" style="35" bestFit="1" customWidth="1"/>
    <col min="10" max="10" width="16.77734375" style="35" bestFit="1" customWidth="1"/>
    <col min="11" max="11" width="19.6640625" style="35" bestFit="1" customWidth="1"/>
    <col min="12" max="13" width="12.109375" style="35" customWidth="1"/>
    <col min="14" max="16384" width="8.6640625" style="35"/>
  </cols>
  <sheetData>
    <row r="1" spans="1:13" x14ac:dyDescent="0.2">
      <c r="A1" s="26" t="s">
        <v>0</v>
      </c>
      <c r="E1" s="9"/>
    </row>
    <row r="2" spans="1:13" x14ac:dyDescent="0.2">
      <c r="A2" s="10" t="s">
        <v>35</v>
      </c>
      <c r="E2" s="9"/>
    </row>
    <row r="3" spans="1:13" x14ac:dyDescent="0.2">
      <c r="A3" s="10"/>
      <c r="E3" s="9"/>
    </row>
    <row r="4" spans="1:13" x14ac:dyDescent="0.2">
      <c r="B4" s="43" t="s">
        <v>106</v>
      </c>
      <c r="E4" s="13"/>
    </row>
    <row r="5" spans="1:13" x14ac:dyDescent="0.2">
      <c r="B5" s="44" t="s">
        <v>36</v>
      </c>
      <c r="E5" s="9"/>
    </row>
    <row r="6" spans="1:13" x14ac:dyDescent="0.2">
      <c r="B6" s="44"/>
      <c r="E6" s="9"/>
    </row>
    <row r="7" spans="1:13" x14ac:dyDescent="0.2">
      <c r="A7" s="18"/>
      <c r="C7" s="40"/>
      <c r="D7" s="40"/>
      <c r="E7" s="40"/>
    </row>
    <row r="8" spans="1:13" x14ac:dyDescent="0.2">
      <c r="A8" s="18"/>
      <c r="B8" s="15"/>
      <c r="C8" s="14" t="s">
        <v>32</v>
      </c>
      <c r="D8" s="14" t="s">
        <v>31</v>
      </c>
      <c r="E8" s="14" t="s">
        <v>39</v>
      </c>
    </row>
    <row r="9" spans="1:13" x14ac:dyDescent="0.2">
      <c r="A9" s="18"/>
      <c r="B9" s="15"/>
      <c r="C9" s="111" t="s">
        <v>126</v>
      </c>
      <c r="D9" s="111" t="s">
        <v>127</v>
      </c>
      <c r="E9" s="111" t="s">
        <v>127</v>
      </c>
    </row>
    <row r="10" spans="1:13" s="42" customFormat="1" x14ac:dyDescent="0.2">
      <c r="A10" s="15" t="s">
        <v>14</v>
      </c>
      <c r="B10" s="15"/>
      <c r="C10" s="112"/>
      <c r="D10" s="112"/>
      <c r="E10" s="56"/>
      <c r="M10" s="19"/>
    </row>
    <row r="11" spans="1:13" s="42" customFormat="1" x14ac:dyDescent="0.2">
      <c r="A11" s="15" t="s">
        <v>15</v>
      </c>
      <c r="B11" s="23"/>
      <c r="C11" s="28"/>
      <c r="D11" s="28"/>
      <c r="E11" s="31"/>
      <c r="M11" s="19"/>
    </row>
    <row r="12" spans="1:13" s="42" customFormat="1" x14ac:dyDescent="0.2">
      <c r="A12" s="28" t="s">
        <v>40</v>
      </c>
      <c r="B12" s="23"/>
      <c r="C12" s="3">
        <v>6394</v>
      </c>
      <c r="D12" s="3">
        <v>2589</v>
      </c>
      <c r="E12" s="3" t="s">
        <v>37</v>
      </c>
      <c r="M12" s="28"/>
    </row>
    <row r="13" spans="1:13" s="42" customFormat="1" x14ac:dyDescent="0.2">
      <c r="A13" s="28" t="s">
        <v>33</v>
      </c>
      <c r="B13" s="23"/>
      <c r="C13" s="3">
        <v>22020</v>
      </c>
      <c r="D13" s="3">
        <v>20231</v>
      </c>
      <c r="E13" s="3" t="s">
        <v>37</v>
      </c>
      <c r="M13" s="28"/>
    </row>
    <row r="14" spans="1:13" s="42" customFormat="1" x14ac:dyDescent="0.2">
      <c r="A14" s="28" t="s">
        <v>34</v>
      </c>
      <c r="B14" s="23"/>
      <c r="C14" s="3">
        <v>392399</v>
      </c>
      <c r="D14" s="3">
        <v>901488</v>
      </c>
      <c r="E14" s="3">
        <v>512622</v>
      </c>
      <c r="M14" s="28"/>
    </row>
    <row r="15" spans="1:13" s="42" customFormat="1" x14ac:dyDescent="0.2">
      <c r="A15" s="28" t="s">
        <v>41</v>
      </c>
      <c r="B15" s="23"/>
      <c r="C15" s="3">
        <v>151292631</v>
      </c>
      <c r="D15" s="3">
        <v>89897142</v>
      </c>
      <c r="E15" s="3">
        <v>71012500</v>
      </c>
      <c r="M15" s="28"/>
    </row>
    <row r="16" spans="1:13" s="42" customFormat="1" ht="10.8" thickBot="1" x14ac:dyDescent="0.25">
      <c r="A16" s="28" t="s">
        <v>42</v>
      </c>
      <c r="B16" s="23"/>
      <c r="C16" s="3">
        <v>769</v>
      </c>
      <c r="D16" s="3">
        <v>396</v>
      </c>
      <c r="E16" s="3" t="s">
        <v>37</v>
      </c>
      <c r="M16" s="80"/>
    </row>
    <row r="17" spans="1:13" s="42" customFormat="1" ht="10.8" thickBot="1" x14ac:dyDescent="0.25">
      <c r="A17" s="15" t="s">
        <v>16</v>
      </c>
      <c r="B17" s="23"/>
      <c r="C17" s="47">
        <f>SUM(C12:C16)</f>
        <v>151714213</v>
      </c>
      <c r="D17" s="47">
        <f t="shared" ref="D17:E17" si="0">SUM(D12:D16)</f>
        <v>90821846</v>
      </c>
      <c r="E17" s="47">
        <f t="shared" si="0"/>
        <v>71525122</v>
      </c>
      <c r="M17" s="80"/>
    </row>
    <row r="18" spans="1:13" s="42" customFormat="1" x14ac:dyDescent="0.2">
      <c r="A18" s="15"/>
      <c r="B18" s="23"/>
      <c r="C18" s="84"/>
      <c r="D18" s="84"/>
      <c r="E18" s="84"/>
      <c r="M18" s="80"/>
    </row>
    <row r="19" spans="1:13" s="42" customFormat="1" x14ac:dyDescent="0.2">
      <c r="A19" s="15" t="s">
        <v>17</v>
      </c>
      <c r="B19" s="23"/>
      <c r="C19" s="48"/>
      <c r="D19" s="48"/>
      <c r="E19" s="48"/>
      <c r="M19" s="28"/>
    </row>
    <row r="20" spans="1:13" s="42" customFormat="1" x14ac:dyDescent="0.2">
      <c r="A20" s="28" t="s">
        <v>43</v>
      </c>
      <c r="B20" s="23"/>
      <c r="C20" s="46">
        <v>86440767</v>
      </c>
      <c r="D20" s="46">
        <v>80474275</v>
      </c>
      <c r="E20" s="46">
        <v>31594616</v>
      </c>
      <c r="M20" s="81"/>
    </row>
    <row r="21" spans="1:13" s="42" customFormat="1" x14ac:dyDescent="0.2">
      <c r="A21" s="28" t="s">
        <v>30</v>
      </c>
      <c r="B21" s="23"/>
      <c r="C21" s="46">
        <v>71185</v>
      </c>
      <c r="D21" s="46">
        <v>34333</v>
      </c>
      <c r="E21" s="46" t="s">
        <v>37</v>
      </c>
      <c r="M21" s="28"/>
    </row>
    <row r="22" spans="1:13" s="42" customFormat="1" ht="10.8" thickBot="1" x14ac:dyDescent="0.25">
      <c r="A22" s="28" t="s">
        <v>19</v>
      </c>
      <c r="B22" s="23"/>
      <c r="C22" s="46">
        <v>620198</v>
      </c>
      <c r="D22" s="46">
        <v>2034347</v>
      </c>
      <c r="E22" s="46">
        <v>74391333</v>
      </c>
      <c r="M22" s="80"/>
    </row>
    <row r="23" spans="1:13" s="42" customFormat="1" ht="10.8" thickBot="1" x14ac:dyDescent="0.25">
      <c r="A23" s="15" t="s">
        <v>18</v>
      </c>
      <c r="B23" s="23"/>
      <c r="C23" s="49">
        <f>SUM(C20:C22)</f>
        <v>87132150</v>
      </c>
      <c r="D23" s="49">
        <f>SUM(D20:D22)</f>
        <v>82542955</v>
      </c>
      <c r="E23" s="49">
        <f>SUM(E20:E22)</f>
        <v>105985949</v>
      </c>
      <c r="M23" s="28"/>
    </row>
    <row r="24" spans="1:13" s="42" customFormat="1" ht="10.8" thickBot="1" x14ac:dyDescent="0.25">
      <c r="A24" s="15"/>
      <c r="B24" s="23"/>
      <c r="C24" s="86"/>
      <c r="D24" s="86"/>
      <c r="E24" s="86"/>
      <c r="M24" s="28"/>
    </row>
    <row r="25" spans="1:13" s="42" customFormat="1" ht="10.8" thickBot="1" x14ac:dyDescent="0.25">
      <c r="A25" s="15" t="s">
        <v>107</v>
      </c>
      <c r="B25" s="21"/>
      <c r="C25" s="50">
        <f>C17+C23</f>
        <v>238846363</v>
      </c>
      <c r="D25" s="50">
        <f t="shared" ref="D25:E25" si="1">D17+D23</f>
        <v>173364801</v>
      </c>
      <c r="E25" s="50">
        <f t="shared" si="1"/>
        <v>177511071</v>
      </c>
      <c r="M25" s="80"/>
    </row>
    <row r="26" spans="1:13" s="42" customFormat="1" ht="10.8" thickTop="1" x14ac:dyDescent="0.2">
      <c r="A26" s="15"/>
      <c r="B26" s="21"/>
      <c r="C26" s="85"/>
      <c r="D26" s="85"/>
      <c r="E26" s="85"/>
      <c r="M26" s="80"/>
    </row>
    <row r="27" spans="1:13" s="42" customFormat="1" x14ac:dyDescent="0.2">
      <c r="A27" s="15" t="s">
        <v>1</v>
      </c>
      <c r="B27" s="21"/>
      <c r="C27" s="48"/>
      <c r="D27" s="48"/>
      <c r="E27" s="48"/>
      <c r="M27" s="81"/>
    </row>
    <row r="28" spans="1:13" s="42" customFormat="1" x14ac:dyDescent="0.2">
      <c r="A28" s="15" t="s">
        <v>20</v>
      </c>
      <c r="B28" s="23"/>
      <c r="C28" s="48"/>
      <c r="D28" s="48"/>
      <c r="E28" s="48"/>
      <c r="M28" s="81"/>
    </row>
    <row r="29" spans="1:13" s="42" customFormat="1" x14ac:dyDescent="0.2">
      <c r="A29" s="28" t="s">
        <v>13</v>
      </c>
      <c r="B29" s="23"/>
      <c r="C29" s="3">
        <v>176945730</v>
      </c>
      <c r="D29" s="3">
        <v>176945730</v>
      </c>
      <c r="E29" s="3">
        <v>176945730</v>
      </c>
      <c r="M29" s="28"/>
    </row>
    <row r="30" spans="1:13" s="42" customFormat="1" x14ac:dyDescent="0.2">
      <c r="A30" s="28" t="s">
        <v>21</v>
      </c>
      <c r="B30" s="21"/>
      <c r="C30" s="3">
        <v>38</v>
      </c>
      <c r="D30" s="3">
        <v>38</v>
      </c>
      <c r="E30" s="3">
        <v>38</v>
      </c>
      <c r="M30" s="28"/>
    </row>
    <row r="31" spans="1:13" s="42" customFormat="1" ht="10.8" thickBot="1" x14ac:dyDescent="0.25">
      <c r="A31" s="28" t="s">
        <v>44</v>
      </c>
      <c r="B31" s="23"/>
      <c r="C31" s="3">
        <v>-8608064</v>
      </c>
      <c r="D31" s="3">
        <v>-11689077</v>
      </c>
      <c r="E31" s="3">
        <v>-8608061</v>
      </c>
      <c r="M31" s="80"/>
    </row>
    <row r="32" spans="1:13" s="42" customFormat="1" ht="10.8" thickBot="1" x14ac:dyDescent="0.25">
      <c r="A32" s="15" t="s">
        <v>2</v>
      </c>
      <c r="B32" s="23"/>
      <c r="C32" s="49">
        <f>SUM(C29:C31)</f>
        <v>168337704</v>
      </c>
      <c r="D32" s="49">
        <f t="shared" ref="D32:E32" si="2">SUM(D29:D31)</f>
        <v>165256691</v>
      </c>
      <c r="E32" s="49">
        <f t="shared" si="2"/>
        <v>168337707</v>
      </c>
      <c r="M32" s="28"/>
    </row>
    <row r="33" spans="1:13" s="42" customFormat="1" ht="10.8" thickBot="1" x14ac:dyDescent="0.25">
      <c r="A33" s="15" t="s">
        <v>11</v>
      </c>
      <c r="B33" s="23"/>
      <c r="C33" s="51">
        <f>C32</f>
        <v>168337704</v>
      </c>
      <c r="D33" s="51">
        <f t="shared" ref="D33:E33" si="3">D32</f>
        <v>165256691</v>
      </c>
      <c r="E33" s="51">
        <f t="shared" si="3"/>
        <v>168337707</v>
      </c>
      <c r="M33" s="80"/>
    </row>
    <row r="34" spans="1:13" s="42" customFormat="1" x14ac:dyDescent="0.2">
      <c r="A34" s="15"/>
      <c r="B34" s="23"/>
      <c r="C34" s="85"/>
      <c r="D34" s="85"/>
      <c r="E34" s="85"/>
      <c r="M34" s="80"/>
    </row>
    <row r="35" spans="1:13" s="42" customFormat="1" x14ac:dyDescent="0.2">
      <c r="A35" s="15" t="s">
        <v>12</v>
      </c>
      <c r="B35" s="21"/>
      <c r="C35" s="53"/>
      <c r="D35" s="53"/>
      <c r="E35" s="52"/>
      <c r="M35" s="81"/>
    </row>
    <row r="36" spans="1:13" s="42" customFormat="1" x14ac:dyDescent="0.2">
      <c r="A36" s="15"/>
      <c r="B36" s="21"/>
      <c r="C36" s="53"/>
      <c r="D36" s="53"/>
      <c r="E36" s="52"/>
      <c r="M36" s="81"/>
    </row>
    <row r="37" spans="1:13" s="42" customFormat="1" x14ac:dyDescent="0.2">
      <c r="A37" s="15" t="s">
        <v>10</v>
      </c>
      <c r="B37" s="23"/>
      <c r="C37" s="54"/>
      <c r="D37" s="54"/>
      <c r="E37" s="48"/>
      <c r="M37" s="81"/>
    </row>
    <row r="38" spans="1:13" s="42" customFormat="1" ht="11.55" customHeight="1" x14ac:dyDescent="0.2">
      <c r="A38" s="28" t="s">
        <v>45</v>
      </c>
      <c r="B38" s="23"/>
      <c r="C38" s="46">
        <v>243602</v>
      </c>
      <c r="D38" s="46">
        <v>584499</v>
      </c>
      <c r="E38" s="46">
        <v>386596</v>
      </c>
      <c r="M38" s="28"/>
    </row>
    <row r="39" spans="1:13" s="42" customFormat="1" ht="11.55" customHeight="1" x14ac:dyDescent="0.2">
      <c r="A39" s="28" t="s">
        <v>46</v>
      </c>
      <c r="B39" s="23"/>
      <c r="C39" s="46" t="s">
        <v>37</v>
      </c>
      <c r="D39" s="46" t="s">
        <v>37</v>
      </c>
      <c r="E39" s="46">
        <v>76</v>
      </c>
      <c r="J39" s="28"/>
      <c r="K39" s="80"/>
      <c r="L39" s="80"/>
      <c r="M39" s="80"/>
    </row>
    <row r="40" spans="1:13" s="42" customFormat="1" ht="11.55" customHeight="1" thickBot="1" x14ac:dyDescent="0.25">
      <c r="A40" s="28" t="s">
        <v>5</v>
      </c>
      <c r="B40" s="23"/>
      <c r="C40" s="46">
        <v>1402</v>
      </c>
      <c r="D40" s="46">
        <v>1402</v>
      </c>
      <c r="E40" s="46" t="s">
        <v>37</v>
      </c>
      <c r="J40" s="28"/>
      <c r="K40" s="28"/>
      <c r="L40" s="28"/>
      <c r="M40" s="28"/>
    </row>
    <row r="41" spans="1:13" s="42" customFormat="1" ht="10.8" thickBot="1" x14ac:dyDescent="0.25">
      <c r="A41" s="15" t="s">
        <v>9</v>
      </c>
      <c r="B41" s="23"/>
      <c r="C41" s="49">
        <f>SUM(C38:C40)</f>
        <v>245004</v>
      </c>
      <c r="D41" s="49">
        <f>SUM(D38:D40)</f>
        <v>585901</v>
      </c>
      <c r="E41" s="49">
        <f>SUM(E38:E40)</f>
        <v>386672</v>
      </c>
      <c r="J41" s="28"/>
      <c r="K41" s="80"/>
      <c r="L41" s="80"/>
      <c r="M41" s="28"/>
    </row>
    <row r="42" spans="1:13" s="42" customFormat="1" x14ac:dyDescent="0.2">
      <c r="A42" s="15"/>
      <c r="B42" s="23"/>
      <c r="C42" s="85"/>
      <c r="D42" s="85"/>
      <c r="E42" s="85"/>
      <c r="J42" s="28"/>
      <c r="K42" s="80"/>
      <c r="L42" s="80"/>
      <c r="M42" s="28"/>
    </row>
    <row r="43" spans="1:13" s="42" customFormat="1" x14ac:dyDescent="0.2">
      <c r="A43" s="15" t="s">
        <v>8</v>
      </c>
      <c r="B43" s="23"/>
      <c r="C43" s="48"/>
      <c r="D43" s="48"/>
      <c r="E43" s="48"/>
      <c r="J43" s="7"/>
      <c r="K43" s="81"/>
      <c r="L43" s="81"/>
      <c r="M43" s="81"/>
    </row>
    <row r="44" spans="1:13" s="42" customFormat="1" ht="11.55" customHeight="1" x14ac:dyDescent="0.2">
      <c r="A44" s="28" t="s">
        <v>29</v>
      </c>
      <c r="B44" s="23"/>
      <c r="C44" s="46">
        <v>57958008</v>
      </c>
      <c r="D44" s="46">
        <v>1999488</v>
      </c>
      <c r="E44" s="46">
        <v>1842072</v>
      </c>
      <c r="J44" s="7"/>
      <c r="K44" s="28"/>
      <c r="L44" s="28"/>
      <c r="M44" s="28"/>
    </row>
    <row r="45" spans="1:13" s="42" customFormat="1" ht="11.55" customHeight="1" x14ac:dyDescent="0.2">
      <c r="A45" s="28" t="s">
        <v>6</v>
      </c>
      <c r="B45" s="23"/>
      <c r="C45" s="46">
        <v>-120337</v>
      </c>
      <c r="D45" s="46">
        <v>11172</v>
      </c>
      <c r="E45" s="46">
        <v>5071</v>
      </c>
      <c r="J45" s="28"/>
      <c r="K45" s="80"/>
      <c r="L45" s="80"/>
      <c r="M45" s="80"/>
    </row>
    <row r="46" spans="1:13" s="42" customFormat="1" ht="11.55" customHeight="1" x14ac:dyDescent="0.2">
      <c r="A46" s="28" t="s">
        <v>45</v>
      </c>
      <c r="B46" s="21"/>
      <c r="C46" s="46">
        <v>153606</v>
      </c>
      <c r="D46" s="46">
        <v>319467</v>
      </c>
      <c r="E46" s="46">
        <v>125549</v>
      </c>
      <c r="J46" s="28"/>
      <c r="K46" s="80"/>
      <c r="L46" s="80"/>
      <c r="M46" s="80"/>
    </row>
    <row r="47" spans="1:13" s="42" customFormat="1" ht="11.55" customHeight="1" x14ac:dyDescent="0.2">
      <c r="A47" s="28" t="s">
        <v>5</v>
      </c>
      <c r="B47" s="23"/>
      <c r="C47" s="46" t="s">
        <v>37</v>
      </c>
      <c r="D47" s="46">
        <v>1086</v>
      </c>
      <c r="E47" s="46" t="s">
        <v>37</v>
      </c>
      <c r="J47" s="28"/>
      <c r="K47" s="80"/>
      <c r="L47" s="80"/>
      <c r="M47" s="80"/>
    </row>
    <row r="48" spans="1:13" s="42" customFormat="1" ht="11.55" customHeight="1" x14ac:dyDescent="0.2">
      <c r="A48" s="28" t="s">
        <v>7</v>
      </c>
      <c r="C48" s="46">
        <v>11944120</v>
      </c>
      <c r="D48" s="46">
        <v>4947400</v>
      </c>
      <c r="E48" s="46" t="s">
        <v>37</v>
      </c>
      <c r="J48" s="28"/>
      <c r="K48" s="28"/>
      <c r="L48" s="80"/>
      <c r="M48" s="28"/>
    </row>
    <row r="49" spans="1:13" s="42" customFormat="1" ht="10.8" thickBot="1" x14ac:dyDescent="0.25">
      <c r="A49" s="28" t="s">
        <v>47</v>
      </c>
      <c r="C49" s="46">
        <v>328258</v>
      </c>
      <c r="D49" s="46">
        <v>243596</v>
      </c>
      <c r="E49" s="46" t="s">
        <v>37</v>
      </c>
      <c r="J49" s="28"/>
      <c r="K49" s="80"/>
      <c r="L49" s="80"/>
      <c r="M49" s="28"/>
    </row>
    <row r="50" spans="1:13" s="42" customFormat="1" ht="10.8" thickBot="1" x14ac:dyDescent="0.25">
      <c r="A50" s="15" t="s">
        <v>4</v>
      </c>
      <c r="C50" s="49">
        <f>SUM(C44:C49)</f>
        <v>70263655</v>
      </c>
      <c r="D50" s="49">
        <f t="shared" ref="D50:E50" si="4">SUM(D44:D49)</f>
        <v>7522209</v>
      </c>
      <c r="E50" s="49">
        <f t="shared" si="4"/>
        <v>1972692</v>
      </c>
      <c r="J50" s="28"/>
      <c r="K50" s="80"/>
      <c r="L50" s="80"/>
      <c r="M50" s="28"/>
    </row>
    <row r="51" spans="1:13" s="42" customFormat="1" ht="10.8" thickBot="1" x14ac:dyDescent="0.25">
      <c r="A51" s="15"/>
      <c r="C51" s="49"/>
      <c r="D51" s="49"/>
      <c r="E51" s="49"/>
      <c r="J51" s="28"/>
      <c r="K51" s="80"/>
      <c r="L51" s="80"/>
      <c r="M51" s="28"/>
    </row>
    <row r="52" spans="1:13" s="42" customFormat="1" ht="10.8" thickBot="1" x14ac:dyDescent="0.25">
      <c r="A52" s="15" t="s">
        <v>3</v>
      </c>
      <c r="C52" s="49">
        <f>C50+C41</f>
        <v>70508659</v>
      </c>
      <c r="D52" s="49">
        <f>D50+D41</f>
        <v>8108110</v>
      </c>
      <c r="E52" s="49">
        <f>E50+E41</f>
        <v>2359364</v>
      </c>
      <c r="J52" s="82"/>
      <c r="K52" s="83"/>
      <c r="L52" s="83"/>
      <c r="M52" s="83"/>
    </row>
    <row r="53" spans="1:13" s="42" customFormat="1" ht="10.8" thickBot="1" x14ac:dyDescent="0.25">
      <c r="A53" s="15"/>
      <c r="C53" s="86"/>
      <c r="D53" s="86"/>
      <c r="E53" s="86"/>
      <c r="J53" s="82"/>
      <c r="K53" s="83"/>
      <c r="L53" s="83"/>
      <c r="M53" s="83"/>
    </row>
    <row r="54" spans="1:13" s="42" customFormat="1" ht="10.8" thickBot="1" x14ac:dyDescent="0.25">
      <c r="A54" s="15" t="s">
        <v>108</v>
      </c>
      <c r="C54" s="50">
        <f>C52+C33</f>
        <v>238846363</v>
      </c>
      <c r="D54" s="50">
        <f>D52+D33</f>
        <v>173364801</v>
      </c>
      <c r="E54" s="50">
        <f>E52+E33</f>
        <v>170697071</v>
      </c>
      <c r="J54" s="82"/>
      <c r="K54" s="83"/>
      <c r="L54" s="83"/>
      <c r="M54" s="83"/>
    </row>
    <row r="55" spans="1:13" s="42" customFormat="1" ht="10.8" thickTop="1" x14ac:dyDescent="0.2">
      <c r="C55" s="34"/>
      <c r="D55" s="34"/>
      <c r="E55" s="12"/>
      <c r="J55" s="82"/>
      <c r="K55" s="83"/>
      <c r="L55" s="83"/>
      <c r="M55" s="83"/>
    </row>
    <row r="56" spans="1:13" x14ac:dyDescent="0.2">
      <c r="C56" s="34"/>
      <c r="D56" s="34"/>
    </row>
    <row r="57" spans="1:13" x14ac:dyDescent="0.2">
      <c r="C57" s="34"/>
      <c r="D57" s="34"/>
    </row>
    <row r="58" spans="1:13" x14ac:dyDescent="0.2">
      <c r="C58" s="34"/>
      <c r="D58" s="34"/>
    </row>
    <row r="59" spans="1:13" x14ac:dyDescent="0.2">
      <c r="C59" s="34"/>
      <c r="D59" s="34"/>
    </row>
    <row r="60" spans="1:13" x14ac:dyDescent="0.2">
      <c r="C60" s="34"/>
      <c r="D60" s="34"/>
    </row>
    <row r="61" spans="1:13" x14ac:dyDescent="0.2">
      <c r="C61" s="34"/>
      <c r="D61" s="34"/>
    </row>
    <row r="62" spans="1:13" x14ac:dyDescent="0.2">
      <c r="C62" s="34"/>
      <c r="D62" s="34"/>
    </row>
    <row r="63" spans="1:13" x14ac:dyDescent="0.2">
      <c r="C63" s="34"/>
      <c r="D63" s="34"/>
    </row>
    <row r="64" spans="1:13" x14ac:dyDescent="0.2">
      <c r="C64" s="34"/>
      <c r="D64" s="34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39"/>
  <sheetViews>
    <sheetView showGridLines="0" zoomScaleNormal="100" workbookViewId="0">
      <selection activeCell="A40" sqref="A40"/>
    </sheetView>
  </sheetViews>
  <sheetFormatPr defaultColWidth="8.6640625" defaultRowHeight="10.199999999999999" x14ac:dyDescent="0.2"/>
  <cols>
    <col min="1" max="1" width="47.109375" style="11" customWidth="1"/>
    <col min="2" max="2" width="2.44140625" style="35" bestFit="1" customWidth="1"/>
    <col min="3" max="6" width="25.21875" style="1" customWidth="1"/>
    <col min="7" max="7" width="13.44140625" style="1" customWidth="1"/>
    <col min="8" max="8" width="11" style="1" bestFit="1" customWidth="1"/>
    <col min="9" max="9" width="12.44140625" style="1" bestFit="1" customWidth="1"/>
    <col min="10" max="10" width="12.6640625" style="1" customWidth="1"/>
    <col min="11" max="13" width="8.6640625" style="35"/>
    <col min="14" max="14" width="55" style="35" bestFit="1" customWidth="1"/>
    <col min="15" max="18" width="12.33203125" style="35" customWidth="1"/>
    <col min="19" max="16384" width="8.6640625" style="35"/>
  </cols>
  <sheetData>
    <row r="1" spans="1:14" x14ac:dyDescent="0.2">
      <c r="A1" s="26" t="str">
        <f>SOFP!A1</f>
        <v>ROCA INDUSTRY HOLDINGROCK1 SA</v>
      </c>
    </row>
    <row r="2" spans="1:14" x14ac:dyDescent="0.2">
      <c r="A2" s="10" t="s">
        <v>35</v>
      </c>
    </row>
    <row r="4" spans="1:14" x14ac:dyDescent="0.2">
      <c r="B4" s="32" t="s">
        <v>38</v>
      </c>
      <c r="D4" s="2"/>
    </row>
    <row r="5" spans="1:14" x14ac:dyDescent="0.2">
      <c r="B5" s="41" t="s">
        <v>36</v>
      </c>
      <c r="D5" s="27"/>
    </row>
    <row r="6" spans="1:14" x14ac:dyDescent="0.2">
      <c r="G6" s="95"/>
      <c r="H6" s="95"/>
      <c r="I6" s="95"/>
      <c r="J6" s="95"/>
      <c r="K6" s="36"/>
    </row>
    <row r="7" spans="1:14" ht="10.8" thickBot="1" x14ac:dyDescent="0.25">
      <c r="C7" s="113" t="s">
        <v>109</v>
      </c>
      <c r="D7" s="113"/>
      <c r="E7" s="113"/>
      <c r="F7" s="113"/>
      <c r="G7" s="59"/>
      <c r="H7" s="59"/>
      <c r="I7" s="59"/>
      <c r="J7" s="59"/>
      <c r="K7" s="36"/>
      <c r="N7" s="19"/>
    </row>
    <row r="8" spans="1:14" ht="15.6" customHeight="1" thickBot="1" x14ac:dyDescent="0.25">
      <c r="A8" s="28"/>
      <c r="B8" s="28"/>
      <c r="C8" s="88" t="s">
        <v>13</v>
      </c>
      <c r="D8" s="88" t="s">
        <v>21</v>
      </c>
      <c r="E8" s="88" t="s">
        <v>44</v>
      </c>
      <c r="F8" s="87" t="s">
        <v>110</v>
      </c>
      <c r="G8" s="58"/>
      <c r="H8" s="57"/>
      <c r="I8" s="57"/>
      <c r="J8" s="57"/>
      <c r="K8" s="36"/>
    </row>
    <row r="9" spans="1:14" x14ac:dyDescent="0.2">
      <c r="A9" s="28"/>
      <c r="B9" s="28"/>
      <c r="C9" s="19"/>
      <c r="D9" s="19"/>
      <c r="E9" s="89"/>
      <c r="F9" s="19"/>
      <c r="G9" s="60"/>
      <c r="H9" s="60"/>
      <c r="I9" s="60"/>
      <c r="J9" s="60"/>
      <c r="K9" s="36"/>
    </row>
    <row r="10" spans="1:14" x14ac:dyDescent="0.2">
      <c r="A10" s="90" t="s">
        <v>128</v>
      </c>
      <c r="B10" s="29"/>
      <c r="C10" s="91">
        <v>176945730</v>
      </c>
      <c r="D10" s="91">
        <v>38</v>
      </c>
      <c r="E10" s="91">
        <v>-11689077</v>
      </c>
      <c r="F10" s="91">
        <f>SUM(C10:E10)</f>
        <v>165256691</v>
      </c>
      <c r="G10" s="4"/>
      <c r="H10" s="4"/>
      <c r="I10" s="4"/>
      <c r="J10" s="4"/>
      <c r="K10" s="36"/>
    </row>
    <row r="11" spans="1:14" x14ac:dyDescent="0.2">
      <c r="A11" s="28" t="s">
        <v>48</v>
      </c>
      <c r="B11" s="23"/>
      <c r="C11" s="92">
        <v>0</v>
      </c>
      <c r="D11" s="92">
        <v>0</v>
      </c>
      <c r="E11" s="92">
        <f>[1]SOCI!C31</f>
        <v>0</v>
      </c>
      <c r="F11" s="92">
        <f t="shared" ref="F11:F12" si="0">SUM(C11:E11)</f>
        <v>0</v>
      </c>
      <c r="G11" s="4"/>
      <c r="H11" s="4"/>
      <c r="I11" s="4"/>
      <c r="J11" s="4"/>
    </row>
    <row r="12" spans="1:14" x14ac:dyDescent="0.2">
      <c r="A12" s="90" t="s">
        <v>49</v>
      </c>
      <c r="B12" s="7"/>
      <c r="C12" s="91">
        <f>C11</f>
        <v>0</v>
      </c>
      <c r="D12" s="91">
        <f t="shared" ref="D12:E12" si="1">D11</f>
        <v>0</v>
      </c>
      <c r="E12" s="91">
        <f t="shared" si="1"/>
        <v>0</v>
      </c>
      <c r="F12" s="91">
        <f t="shared" si="0"/>
        <v>0</v>
      </c>
      <c r="G12" s="5"/>
      <c r="H12" s="5"/>
      <c r="I12" s="5"/>
      <c r="J12" s="5"/>
    </row>
    <row r="13" spans="1:14" x14ac:dyDescent="0.2">
      <c r="A13" s="7"/>
      <c r="B13" s="28"/>
      <c r="C13" s="92"/>
      <c r="D13" s="92"/>
      <c r="E13" s="92"/>
      <c r="F13" s="92"/>
      <c r="G13" s="61"/>
      <c r="H13" s="61"/>
      <c r="I13" s="61"/>
      <c r="J13" s="61"/>
    </row>
    <row r="14" spans="1:14" x14ac:dyDescent="0.2">
      <c r="A14" s="7" t="s">
        <v>111</v>
      </c>
      <c r="B14" s="28"/>
      <c r="C14" s="92"/>
      <c r="D14" s="92"/>
      <c r="E14" s="92"/>
      <c r="F14" s="92"/>
      <c r="G14" s="61"/>
      <c r="H14" s="61"/>
      <c r="I14" s="61"/>
      <c r="J14" s="61"/>
    </row>
    <row r="15" spans="1:14" x14ac:dyDescent="0.2">
      <c r="A15" s="28" t="s">
        <v>50</v>
      </c>
      <c r="B15" s="28"/>
      <c r="C15" s="92">
        <v>0</v>
      </c>
      <c r="D15" s="92">
        <v>0</v>
      </c>
      <c r="E15" s="92">
        <v>-182978</v>
      </c>
      <c r="F15" s="92">
        <f t="shared" ref="F15:F16" si="2">SUM(C15:E15)</f>
        <v>-182978</v>
      </c>
      <c r="G15" s="4"/>
      <c r="H15" s="4"/>
      <c r="I15" s="4"/>
      <c r="J15" s="4"/>
    </row>
    <row r="16" spans="1:14" ht="10.8" thickBot="1" x14ac:dyDescent="0.25">
      <c r="A16" s="93" t="s">
        <v>129</v>
      </c>
      <c r="B16" s="7"/>
      <c r="C16" s="94">
        <f>C10+C12+C15</f>
        <v>176945730</v>
      </c>
      <c r="D16" s="94">
        <f t="shared" ref="D16" si="3">D10+D12+D15</f>
        <v>38</v>
      </c>
      <c r="E16" s="94">
        <f>E10+E12+E15-2</f>
        <v>-11872057</v>
      </c>
      <c r="F16" s="94">
        <f t="shared" si="2"/>
        <v>165073711</v>
      </c>
      <c r="G16" s="4"/>
      <c r="H16" s="4"/>
      <c r="I16" s="4"/>
      <c r="J16" s="4"/>
    </row>
    <row r="17" spans="1:18" x14ac:dyDescent="0.2">
      <c r="A17" s="7"/>
      <c r="B17" s="28"/>
      <c r="C17" s="92"/>
      <c r="D17" s="92"/>
      <c r="E17" s="92"/>
      <c r="F17" s="92"/>
      <c r="G17" s="4"/>
      <c r="H17" s="4"/>
      <c r="I17" s="4"/>
      <c r="J17" s="4"/>
      <c r="L17" s="31"/>
    </row>
    <row r="18" spans="1:18" ht="10.8" thickBot="1" x14ac:dyDescent="0.25">
      <c r="A18" s="7"/>
      <c r="B18" s="28"/>
      <c r="C18" s="113" t="s">
        <v>109</v>
      </c>
      <c r="D18" s="113"/>
      <c r="E18" s="113"/>
      <c r="F18" s="113"/>
      <c r="G18" s="4"/>
      <c r="H18" s="4"/>
      <c r="I18" s="4"/>
      <c r="J18" s="4"/>
      <c r="L18" s="39"/>
    </row>
    <row r="19" spans="1:18" ht="19.8" customHeight="1" thickBot="1" x14ac:dyDescent="0.25">
      <c r="A19" s="7"/>
      <c r="B19" s="28"/>
      <c r="C19" s="88" t="s">
        <v>13</v>
      </c>
      <c r="D19" s="88" t="s">
        <v>21</v>
      </c>
      <c r="E19" s="88" t="s">
        <v>44</v>
      </c>
      <c r="F19" s="87" t="s">
        <v>110</v>
      </c>
      <c r="G19" s="4"/>
      <c r="H19" s="4"/>
      <c r="I19" s="4"/>
      <c r="J19" s="4"/>
      <c r="L19" s="31"/>
    </row>
    <row r="20" spans="1:18" x14ac:dyDescent="0.2">
      <c r="A20" s="7"/>
      <c r="B20" s="28"/>
      <c r="C20" s="19"/>
      <c r="D20" s="19"/>
      <c r="E20" s="89"/>
      <c r="F20" s="19"/>
      <c r="G20" s="4"/>
      <c r="H20" s="4"/>
      <c r="I20" s="4"/>
      <c r="J20" s="4"/>
      <c r="L20" s="31"/>
    </row>
    <row r="21" spans="1:18" x14ac:dyDescent="0.2">
      <c r="A21" s="90" t="s">
        <v>130</v>
      </c>
      <c r="B21" s="21"/>
      <c r="C21" s="91">
        <v>176945730</v>
      </c>
      <c r="D21" s="91">
        <v>38</v>
      </c>
      <c r="E21" s="91">
        <v>-1794061</v>
      </c>
      <c r="F21" s="91">
        <f t="shared" ref="F21:F23" si="4">SUM(C21:E21)</f>
        <v>175151707</v>
      </c>
      <c r="G21" s="4"/>
      <c r="H21" s="4"/>
      <c r="I21" s="4"/>
      <c r="J21" s="4"/>
      <c r="L21" s="31"/>
    </row>
    <row r="22" spans="1:18" x14ac:dyDescent="0.2">
      <c r="A22" s="28" t="s">
        <v>51</v>
      </c>
      <c r="B22" s="23"/>
      <c r="C22" s="92">
        <v>0</v>
      </c>
      <c r="D22" s="92">
        <v>0</v>
      </c>
      <c r="E22" s="92">
        <v>-9828986</v>
      </c>
      <c r="F22" s="92">
        <f t="shared" si="4"/>
        <v>-9828986</v>
      </c>
      <c r="G22" s="5"/>
      <c r="H22" s="5"/>
      <c r="I22" s="5"/>
      <c r="J22" s="5"/>
    </row>
    <row r="23" spans="1:18" x14ac:dyDescent="0.2">
      <c r="A23" s="90" t="s">
        <v>49</v>
      </c>
      <c r="B23" s="21"/>
      <c r="C23" s="91">
        <f>C22</f>
        <v>0</v>
      </c>
      <c r="D23" s="91">
        <f t="shared" ref="D23:E23" si="5">D22</f>
        <v>0</v>
      </c>
      <c r="E23" s="91">
        <f t="shared" si="5"/>
        <v>-9828986</v>
      </c>
      <c r="F23" s="91">
        <f t="shared" si="4"/>
        <v>-9828986</v>
      </c>
      <c r="G23" s="57"/>
      <c r="H23" s="57"/>
      <c r="I23" s="57"/>
      <c r="J23" s="57"/>
    </row>
    <row r="24" spans="1:18" x14ac:dyDescent="0.2">
      <c r="A24" s="7"/>
      <c r="B24" s="21"/>
      <c r="C24" s="92"/>
      <c r="D24" s="92"/>
      <c r="E24" s="92"/>
      <c r="F24" s="92"/>
      <c r="G24" s="4"/>
      <c r="H24" s="4"/>
      <c r="I24" s="4"/>
      <c r="J24" s="4"/>
    </row>
    <row r="25" spans="1:18" x14ac:dyDescent="0.2">
      <c r="A25" s="7" t="s">
        <v>112</v>
      </c>
      <c r="B25" s="21"/>
      <c r="C25" s="92"/>
      <c r="D25" s="92"/>
      <c r="E25" s="92"/>
      <c r="F25" s="92"/>
      <c r="G25" s="4"/>
      <c r="H25" s="4"/>
      <c r="I25" s="4"/>
      <c r="J25" s="4"/>
    </row>
    <row r="26" spans="1:18" x14ac:dyDescent="0.2">
      <c r="A26" s="28" t="s">
        <v>50</v>
      </c>
      <c r="B26" s="21"/>
      <c r="C26" s="92">
        <v>0</v>
      </c>
      <c r="D26" s="92">
        <v>0</v>
      </c>
      <c r="E26" s="92">
        <v>-66030</v>
      </c>
      <c r="F26" s="92">
        <f t="shared" ref="F26:F27" si="6">SUM(C26:E26)</f>
        <v>-66030</v>
      </c>
      <c r="G26" s="62"/>
      <c r="H26" s="62"/>
      <c r="I26" s="62"/>
      <c r="J26" s="62"/>
    </row>
    <row r="27" spans="1:18" ht="10.8" thickBot="1" x14ac:dyDescent="0.25">
      <c r="A27" s="93" t="s">
        <v>131</v>
      </c>
      <c r="B27" s="21"/>
      <c r="C27" s="94">
        <f>C21+C23+C26</f>
        <v>176945730</v>
      </c>
      <c r="D27" s="94">
        <f t="shared" ref="D27:E27" si="7">D21+D23+D26</f>
        <v>38</v>
      </c>
      <c r="E27" s="94">
        <f t="shared" si="7"/>
        <v>-11689077</v>
      </c>
      <c r="F27" s="94">
        <f t="shared" si="6"/>
        <v>165256691</v>
      </c>
      <c r="G27" s="61"/>
      <c r="H27" s="61"/>
      <c r="I27" s="61"/>
      <c r="J27" s="61"/>
    </row>
    <row r="28" spans="1:18" x14ac:dyDescent="0.2">
      <c r="A28" s="7"/>
      <c r="B28" s="21"/>
      <c r="C28" s="92"/>
      <c r="D28" s="92"/>
      <c r="E28" s="92"/>
      <c r="F28" s="92"/>
      <c r="G28" s="4"/>
      <c r="H28" s="4"/>
      <c r="I28" s="4"/>
      <c r="J28" s="4"/>
    </row>
    <row r="29" spans="1:18" ht="10.8" thickBot="1" x14ac:dyDescent="0.25">
      <c r="A29" s="7"/>
      <c r="B29" s="21"/>
      <c r="C29" s="113" t="s">
        <v>109</v>
      </c>
      <c r="D29" s="113"/>
      <c r="E29" s="113"/>
      <c r="F29" s="113"/>
      <c r="G29" s="4"/>
      <c r="H29" s="4"/>
      <c r="I29" s="4"/>
      <c r="J29" s="4"/>
      <c r="N29" s="28"/>
      <c r="O29" s="28"/>
      <c r="P29" s="28"/>
      <c r="Q29" s="28"/>
      <c r="R29" s="80"/>
    </row>
    <row r="30" spans="1:18" ht="21.6" customHeight="1" thickBot="1" x14ac:dyDescent="0.25">
      <c r="A30" s="7"/>
      <c r="B30" s="21"/>
      <c r="C30" s="88" t="s">
        <v>13</v>
      </c>
      <c r="D30" s="88" t="s">
        <v>21</v>
      </c>
      <c r="E30" s="88" t="s">
        <v>44</v>
      </c>
      <c r="F30" s="87" t="s">
        <v>110</v>
      </c>
      <c r="G30" s="4"/>
      <c r="H30" s="4"/>
      <c r="I30" s="4"/>
      <c r="J30" s="4"/>
      <c r="N30" s="28"/>
      <c r="O30" s="80"/>
      <c r="P30" s="28"/>
      <c r="Q30" s="28"/>
      <c r="R30" s="81"/>
    </row>
    <row r="31" spans="1:18" x14ac:dyDescent="0.2">
      <c r="A31" s="7"/>
      <c r="B31" s="21"/>
      <c r="C31" s="19"/>
      <c r="D31" s="19"/>
      <c r="E31" s="89"/>
      <c r="F31" s="19"/>
      <c r="G31" s="4"/>
      <c r="H31" s="4"/>
      <c r="I31" s="4"/>
      <c r="J31" s="4"/>
      <c r="N31" s="28"/>
      <c r="O31" s="28"/>
      <c r="P31" s="28"/>
      <c r="Q31" s="28"/>
      <c r="R31" s="81"/>
    </row>
    <row r="32" spans="1:18" x14ac:dyDescent="0.2">
      <c r="A32" s="90" t="s">
        <v>132</v>
      </c>
      <c r="B32" s="21"/>
      <c r="C32" s="91">
        <v>0</v>
      </c>
      <c r="D32" s="91">
        <v>0</v>
      </c>
      <c r="E32" s="91">
        <v>0</v>
      </c>
      <c r="F32" s="91">
        <f t="shared" ref="F32:F34" si="8">SUM(C32:E32)</f>
        <v>0</v>
      </c>
      <c r="G32" s="5"/>
      <c r="H32" s="5"/>
      <c r="I32" s="5"/>
      <c r="J32" s="5"/>
      <c r="N32" s="7"/>
      <c r="O32" s="81"/>
      <c r="P32" s="7"/>
      <c r="Q32" s="7"/>
      <c r="R32" s="28"/>
    </row>
    <row r="33" spans="1:10" x14ac:dyDescent="0.2">
      <c r="A33" s="28" t="s">
        <v>51</v>
      </c>
      <c r="C33" s="92">
        <v>0</v>
      </c>
      <c r="D33" s="92">
        <v>0</v>
      </c>
      <c r="E33" s="92">
        <v>-174640</v>
      </c>
      <c r="F33" s="92">
        <f t="shared" si="8"/>
        <v>-174640</v>
      </c>
      <c r="G33" s="55"/>
      <c r="H33" s="55"/>
      <c r="I33" s="55"/>
      <c r="J33" s="55"/>
    </row>
    <row r="34" spans="1:10" x14ac:dyDescent="0.2">
      <c r="A34" s="90" t="s">
        <v>49</v>
      </c>
      <c r="B34" s="7"/>
      <c r="C34" s="91">
        <f>C33</f>
        <v>0</v>
      </c>
      <c r="D34" s="91">
        <f t="shared" ref="D34:E34" si="9">D33</f>
        <v>0</v>
      </c>
      <c r="E34" s="91">
        <f t="shared" si="9"/>
        <v>-174640</v>
      </c>
      <c r="F34" s="91">
        <f t="shared" si="8"/>
        <v>-174640</v>
      </c>
      <c r="G34" s="55"/>
      <c r="H34" s="55"/>
      <c r="I34" s="55"/>
      <c r="J34" s="55"/>
    </row>
    <row r="35" spans="1:10" x14ac:dyDescent="0.2">
      <c r="A35" s="7"/>
      <c r="B35" s="28"/>
      <c r="C35" s="92"/>
      <c r="D35" s="92"/>
      <c r="E35" s="92"/>
      <c r="F35" s="92"/>
    </row>
    <row r="36" spans="1:10" x14ac:dyDescent="0.2">
      <c r="A36" s="7" t="s">
        <v>113</v>
      </c>
      <c r="B36" s="28"/>
      <c r="C36" s="92"/>
      <c r="D36" s="92"/>
      <c r="E36" s="92"/>
      <c r="F36" s="92"/>
      <c r="G36" s="35"/>
      <c r="H36" s="35"/>
      <c r="I36" s="35"/>
      <c r="J36" s="35"/>
    </row>
    <row r="37" spans="1:10" x14ac:dyDescent="0.2">
      <c r="A37" s="28" t="s">
        <v>52</v>
      </c>
      <c r="B37" s="28"/>
      <c r="C37" s="92">
        <v>176945730</v>
      </c>
      <c r="D37" s="92">
        <v>38</v>
      </c>
      <c r="E37" s="92">
        <v>0</v>
      </c>
      <c r="F37" s="92">
        <f t="shared" ref="F37:F39" si="10">SUM(C37:E37)</f>
        <v>176945768</v>
      </c>
    </row>
    <row r="38" spans="1:10" x14ac:dyDescent="0.2">
      <c r="A38" s="28" t="s">
        <v>50</v>
      </c>
      <c r="B38" s="28"/>
      <c r="C38" s="92">
        <v>0</v>
      </c>
      <c r="D38" s="92">
        <v>0</v>
      </c>
      <c r="E38" s="92">
        <v>-1619421</v>
      </c>
      <c r="F38" s="92">
        <f t="shared" si="10"/>
        <v>-1619421</v>
      </c>
    </row>
    <row r="39" spans="1:10" ht="10.8" thickBot="1" x14ac:dyDescent="0.25">
      <c r="A39" s="93" t="s">
        <v>133</v>
      </c>
      <c r="B39" s="21"/>
      <c r="C39" s="94">
        <f>C32+C34+SUM(C37:C38)</f>
        <v>176945730</v>
      </c>
      <c r="D39" s="94">
        <f t="shared" ref="D39:E39" si="11">D32+D34+SUM(D37:D38)</f>
        <v>38</v>
      </c>
      <c r="E39" s="94">
        <f t="shared" si="11"/>
        <v>-1794061</v>
      </c>
      <c r="F39" s="94">
        <f t="shared" si="10"/>
        <v>175151707</v>
      </c>
    </row>
  </sheetData>
  <mergeCells count="3">
    <mergeCell ref="C7:F7"/>
    <mergeCell ref="C18:F18"/>
    <mergeCell ref="C29:F29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53"/>
  <sheetViews>
    <sheetView showGridLines="0" zoomScaleNormal="100" workbookViewId="0">
      <pane xSplit="1" ySplit="8" topLeftCell="B9" activePane="bottomRight" state="frozen"/>
      <selection activeCell="C16" sqref="C16"/>
      <selection pane="topRight" activeCell="C16" sqref="C16"/>
      <selection pane="bottomLeft" activeCell="C16" sqref="C16"/>
      <selection pane="bottomRight" activeCell="C8" sqref="C8"/>
    </sheetView>
  </sheetViews>
  <sheetFormatPr defaultColWidth="8.6640625" defaultRowHeight="10.199999999999999" x14ac:dyDescent="0.2"/>
  <cols>
    <col min="1" max="1" width="43.5546875" style="11" customWidth="1"/>
    <col min="2" max="2" width="4.33203125" style="35" bestFit="1" customWidth="1"/>
    <col min="3" max="3" width="19.5546875" style="30" customWidth="1"/>
    <col min="4" max="4" width="18.77734375" style="30" customWidth="1"/>
    <col min="5" max="5" width="8.6640625" style="35"/>
    <col min="6" max="6" width="22.5546875" style="35" customWidth="1"/>
    <col min="7" max="16384" width="8.6640625" style="35"/>
  </cols>
  <sheetData>
    <row r="1" spans="1:11" x14ac:dyDescent="0.2">
      <c r="A1" s="29" t="str">
        <f>SOFP!A1</f>
        <v>ROCA INDUSTRY HOLDINGROCK1 SA</v>
      </c>
    </row>
    <row r="2" spans="1:11" x14ac:dyDescent="0.2">
      <c r="A2" s="10" t="s">
        <v>35</v>
      </c>
    </row>
    <row r="4" spans="1:11" x14ac:dyDescent="0.2">
      <c r="B4" s="19" t="s">
        <v>93</v>
      </c>
    </row>
    <row r="5" spans="1:11" x14ac:dyDescent="0.2">
      <c r="B5" s="41" t="s">
        <v>36</v>
      </c>
    </row>
    <row r="6" spans="1:11" x14ac:dyDescent="0.2">
      <c r="B6" s="20"/>
    </row>
    <row r="7" spans="1:11" x14ac:dyDescent="0.2">
      <c r="C7" s="40"/>
      <c r="D7" s="40"/>
    </row>
    <row r="8" spans="1:11" ht="20.399999999999999" x14ac:dyDescent="0.2">
      <c r="A8" s="18"/>
      <c r="B8" s="15"/>
      <c r="C8" s="102" t="s">
        <v>135</v>
      </c>
      <c r="D8" s="102" t="s">
        <v>134</v>
      </c>
    </row>
    <row r="9" spans="1:11" s="42" customFormat="1" x14ac:dyDescent="0.2">
      <c r="A9" s="24"/>
      <c r="B9" s="21"/>
      <c r="C9" s="21"/>
      <c r="D9" s="22"/>
      <c r="H9" s="19"/>
      <c r="I9" s="19"/>
      <c r="J9" s="19"/>
    </row>
    <row r="10" spans="1:11" s="42" customFormat="1" x14ac:dyDescent="0.2">
      <c r="A10" s="7" t="s">
        <v>70</v>
      </c>
      <c r="B10" s="29"/>
      <c r="C10" s="96">
        <v>3263618</v>
      </c>
      <c r="D10" s="96">
        <v>-9800623</v>
      </c>
      <c r="F10" s="115"/>
      <c r="G10" s="115"/>
      <c r="H10" s="35"/>
      <c r="I10" s="105"/>
      <c r="J10" s="105"/>
      <c r="K10" s="106"/>
    </row>
    <row r="11" spans="1:11" s="42" customFormat="1" x14ac:dyDescent="0.2">
      <c r="A11" s="28" t="s">
        <v>71</v>
      </c>
      <c r="B11" s="35"/>
      <c r="C11" s="92"/>
      <c r="D11" s="92"/>
      <c r="F11" s="35"/>
      <c r="G11" s="35"/>
      <c r="H11" s="35"/>
      <c r="I11" s="107"/>
      <c r="J11" s="107"/>
      <c r="K11" s="28"/>
    </row>
    <row r="12" spans="1:11" s="42" customFormat="1" x14ac:dyDescent="0.2">
      <c r="A12" s="28" t="s">
        <v>72</v>
      </c>
      <c r="B12" s="35"/>
      <c r="C12" s="92">
        <v>214163</v>
      </c>
      <c r="D12" s="92">
        <v>243392</v>
      </c>
      <c r="F12" s="28"/>
      <c r="H12" s="35"/>
      <c r="I12" s="108"/>
      <c r="J12" s="108"/>
      <c r="K12" s="48"/>
    </row>
    <row r="13" spans="1:11" s="42" customFormat="1" x14ac:dyDescent="0.2">
      <c r="A13" s="28" t="s">
        <v>114</v>
      </c>
      <c r="B13" s="35"/>
      <c r="C13" s="92">
        <v>0</v>
      </c>
      <c r="D13" s="92">
        <v>12385542</v>
      </c>
      <c r="F13" s="28"/>
      <c r="H13" s="28"/>
      <c r="I13" s="108"/>
      <c r="J13" s="108"/>
      <c r="K13" s="48"/>
    </row>
    <row r="14" spans="1:11" s="42" customFormat="1" x14ac:dyDescent="0.2">
      <c r="A14" s="28" t="s">
        <v>115</v>
      </c>
      <c r="B14" s="35"/>
      <c r="C14" s="92">
        <v>-3665000</v>
      </c>
      <c r="D14" s="92">
        <v>0</v>
      </c>
      <c r="F14" s="28"/>
      <c r="H14" s="28"/>
      <c r="I14" s="108"/>
      <c r="J14" s="108"/>
      <c r="K14" s="48"/>
    </row>
    <row r="15" spans="1:11" s="42" customFormat="1" x14ac:dyDescent="0.2">
      <c r="A15" s="28" t="s">
        <v>73</v>
      </c>
      <c r="B15" s="35"/>
      <c r="C15" s="92">
        <v>-1500000</v>
      </c>
      <c r="D15" s="92">
        <v>-3177019</v>
      </c>
      <c r="F15" s="28"/>
      <c r="H15" s="28"/>
      <c r="I15" s="108"/>
      <c r="J15" s="108"/>
      <c r="K15" s="48"/>
    </row>
    <row r="16" spans="1:11" s="42" customFormat="1" x14ac:dyDescent="0.2">
      <c r="A16" s="28" t="s">
        <v>74</v>
      </c>
      <c r="B16" s="35"/>
      <c r="C16" s="92">
        <v>-1086</v>
      </c>
      <c r="D16" s="92">
        <v>-771</v>
      </c>
      <c r="F16" s="31"/>
      <c r="H16" s="35"/>
      <c r="I16" s="108"/>
      <c r="J16" s="108"/>
      <c r="K16" s="48"/>
    </row>
    <row r="17" spans="1:11" s="42" customFormat="1" x14ac:dyDescent="0.2">
      <c r="A17" s="28" t="s">
        <v>75</v>
      </c>
      <c r="B17" s="35"/>
      <c r="C17" s="92">
        <v>-5073384</v>
      </c>
      <c r="D17" s="92">
        <v>-2882136</v>
      </c>
      <c r="F17" s="31"/>
      <c r="H17" s="31"/>
      <c r="I17" s="108"/>
      <c r="J17" s="108"/>
      <c r="K17" s="48"/>
    </row>
    <row r="18" spans="1:11" s="42" customFormat="1" x14ac:dyDescent="0.2">
      <c r="A18" s="28" t="s">
        <v>76</v>
      </c>
      <c r="B18" s="35"/>
      <c r="C18" s="92">
        <v>631026</v>
      </c>
      <c r="D18" s="92">
        <v>192168</v>
      </c>
      <c r="F18" s="31"/>
      <c r="H18" s="31"/>
      <c r="I18" s="108"/>
      <c r="J18" s="108"/>
      <c r="K18" s="48"/>
    </row>
    <row r="19" spans="1:11" s="42" customFormat="1" x14ac:dyDescent="0.2">
      <c r="A19" s="28" t="s">
        <v>77</v>
      </c>
      <c r="B19" s="35"/>
      <c r="C19" s="92">
        <v>-260655</v>
      </c>
      <c r="D19" s="92">
        <v>0</v>
      </c>
      <c r="F19" s="31"/>
      <c r="H19" s="31"/>
      <c r="I19" s="108"/>
      <c r="J19" s="108"/>
      <c r="K19" s="48"/>
    </row>
    <row r="20" spans="1:11" s="42" customFormat="1" x14ac:dyDescent="0.2">
      <c r="A20" s="28"/>
      <c r="B20" s="35"/>
      <c r="C20" s="92"/>
      <c r="D20" s="92"/>
      <c r="F20" s="35"/>
      <c r="G20" s="35"/>
      <c r="H20" s="35"/>
      <c r="I20" s="107"/>
      <c r="J20" s="107"/>
      <c r="K20" s="28"/>
    </row>
    <row r="21" spans="1:11" s="42" customFormat="1" x14ac:dyDescent="0.2">
      <c r="A21" s="10" t="s">
        <v>116</v>
      </c>
      <c r="B21" s="35"/>
      <c r="C21" s="92"/>
      <c r="D21" s="92"/>
      <c r="F21" s="114"/>
      <c r="G21" s="114"/>
      <c r="H21" s="35"/>
      <c r="I21" s="107"/>
      <c r="J21" s="107"/>
      <c r="K21" s="28"/>
    </row>
    <row r="22" spans="1:11" s="42" customFormat="1" x14ac:dyDescent="0.2">
      <c r="A22" s="28" t="s">
        <v>78</v>
      </c>
      <c r="B22" s="35"/>
      <c r="C22" s="92">
        <v>104847</v>
      </c>
      <c r="D22" s="92">
        <v>-780589</v>
      </c>
      <c r="F22" s="35"/>
      <c r="G22" s="31"/>
      <c r="H22" s="35"/>
      <c r="I22" s="108"/>
      <c r="J22" s="108"/>
      <c r="K22" s="48"/>
    </row>
    <row r="23" spans="1:11" x14ac:dyDescent="0.2">
      <c r="A23" s="28" t="s">
        <v>117</v>
      </c>
      <c r="C23" s="92">
        <v>-866122</v>
      </c>
      <c r="D23" s="92">
        <v>-1270385</v>
      </c>
      <c r="G23" s="31"/>
      <c r="I23" s="108"/>
      <c r="J23" s="108"/>
      <c r="K23" s="48"/>
    </row>
    <row r="24" spans="1:11" x14ac:dyDescent="0.2">
      <c r="A24" s="28" t="s">
        <v>118</v>
      </c>
      <c r="C24" s="97">
        <v>-36852</v>
      </c>
      <c r="D24" s="97">
        <v>-34333</v>
      </c>
      <c r="G24" s="31"/>
      <c r="I24" s="108"/>
      <c r="J24" s="108"/>
      <c r="K24" s="48"/>
    </row>
    <row r="25" spans="1:11" x14ac:dyDescent="0.2">
      <c r="A25" s="7" t="s">
        <v>79</v>
      </c>
      <c r="B25" s="29"/>
      <c r="C25" s="98">
        <f>SUM(C10:C24)</f>
        <v>-7189445</v>
      </c>
      <c r="D25" s="98">
        <f>SUM(D10:D24)</f>
        <v>-5124754</v>
      </c>
      <c r="G25" s="31"/>
      <c r="I25" s="108"/>
      <c r="J25" s="108"/>
      <c r="K25" s="48"/>
    </row>
    <row r="26" spans="1:11" x14ac:dyDescent="0.2">
      <c r="A26" s="7"/>
      <c r="B26" s="29"/>
      <c r="C26" s="96"/>
      <c r="D26" s="96"/>
      <c r="F26" s="115"/>
      <c r="G26" s="115"/>
      <c r="I26" s="105"/>
      <c r="J26" s="105"/>
      <c r="K26" s="106"/>
    </row>
    <row r="27" spans="1:11" x14ac:dyDescent="0.2">
      <c r="A27" s="28" t="s">
        <v>80</v>
      </c>
      <c r="C27" s="99">
        <v>-46387</v>
      </c>
      <c r="D27" s="99">
        <v>0</v>
      </c>
      <c r="F27" s="114"/>
      <c r="G27" s="114"/>
      <c r="I27" s="108"/>
      <c r="J27" s="108"/>
      <c r="K27" s="48"/>
    </row>
    <row r="28" spans="1:11" x14ac:dyDescent="0.2">
      <c r="A28" s="28" t="s">
        <v>81</v>
      </c>
      <c r="C28" s="99">
        <v>4542636</v>
      </c>
      <c r="D28" s="99">
        <v>0</v>
      </c>
      <c r="F28" s="114"/>
      <c r="G28" s="114"/>
      <c r="H28" s="31"/>
      <c r="I28" s="108"/>
      <c r="J28" s="108"/>
      <c r="K28" s="48"/>
    </row>
    <row r="29" spans="1:11" x14ac:dyDescent="0.2">
      <c r="A29" s="28" t="s">
        <v>22</v>
      </c>
      <c r="C29" s="99">
        <v>-131509</v>
      </c>
      <c r="D29" s="99">
        <v>-22734</v>
      </c>
      <c r="F29" s="114"/>
      <c r="G29" s="114"/>
      <c r="H29" s="31"/>
      <c r="I29" s="108"/>
      <c r="J29" s="108"/>
      <c r="K29" s="48"/>
    </row>
    <row r="30" spans="1:11" ht="10.8" thickBot="1" x14ac:dyDescent="0.25">
      <c r="A30" s="7" t="s">
        <v>119</v>
      </c>
      <c r="B30" s="29"/>
      <c r="C30" s="100">
        <f>SUM(C25:C29)</f>
        <v>-2824705</v>
      </c>
      <c r="D30" s="100">
        <f>SUM(D25:D29)</f>
        <v>-5147488</v>
      </c>
      <c r="F30" s="115"/>
      <c r="G30" s="115"/>
      <c r="I30" s="109"/>
      <c r="J30" s="109"/>
      <c r="K30" s="110"/>
    </row>
    <row r="31" spans="1:11" ht="10.8" thickTop="1" x14ac:dyDescent="0.2">
      <c r="A31" s="28"/>
      <c r="C31" s="92"/>
      <c r="D31" s="92"/>
      <c r="F31" s="15"/>
      <c r="G31" s="15"/>
      <c r="I31" s="109"/>
      <c r="J31" s="109"/>
      <c r="K31" s="110"/>
    </row>
    <row r="32" spans="1:11" x14ac:dyDescent="0.2">
      <c r="A32" s="7" t="s">
        <v>82</v>
      </c>
      <c r="B32" s="29"/>
      <c r="C32" s="96"/>
      <c r="D32" s="96"/>
      <c r="F32" s="15"/>
      <c r="G32" s="15"/>
      <c r="I32" s="109"/>
      <c r="J32" s="109"/>
      <c r="K32" s="110"/>
    </row>
    <row r="33" spans="1:11" x14ac:dyDescent="0.2">
      <c r="A33" s="28" t="s">
        <v>83</v>
      </c>
      <c r="C33" s="92">
        <v>-4979500</v>
      </c>
      <c r="D33" s="92">
        <v>-31270184</v>
      </c>
      <c r="F33" s="15"/>
      <c r="G33" s="15"/>
      <c r="I33" s="109"/>
      <c r="J33" s="109"/>
      <c r="K33" s="110"/>
    </row>
    <row r="34" spans="1:11" x14ac:dyDescent="0.2">
      <c r="A34" s="28" t="s">
        <v>84</v>
      </c>
      <c r="C34" s="92">
        <v>-12369</v>
      </c>
      <c r="D34" s="92">
        <v>-27762</v>
      </c>
      <c r="F34" s="15"/>
      <c r="G34" s="15"/>
      <c r="I34" s="109"/>
      <c r="J34" s="109"/>
      <c r="K34" s="110"/>
    </row>
    <row r="35" spans="1:11" x14ac:dyDescent="0.2">
      <c r="A35" s="28" t="s">
        <v>85</v>
      </c>
      <c r="C35" s="92">
        <v>-4882</v>
      </c>
      <c r="D35" s="92">
        <v>-2824</v>
      </c>
      <c r="F35" s="15"/>
      <c r="G35" s="15"/>
      <c r="I35" s="109"/>
      <c r="J35" s="109"/>
      <c r="K35" s="110"/>
    </row>
    <row r="36" spans="1:11" s="42" customFormat="1" x14ac:dyDescent="0.2">
      <c r="A36" s="28" t="s">
        <v>120</v>
      </c>
      <c r="B36" s="35"/>
      <c r="C36" s="92">
        <v>0</v>
      </c>
      <c r="D36" s="92">
        <v>3259</v>
      </c>
      <c r="F36" s="35"/>
      <c r="G36" s="35"/>
      <c r="H36" s="35"/>
      <c r="I36" s="35"/>
      <c r="J36" s="35"/>
      <c r="K36" s="35"/>
    </row>
    <row r="37" spans="1:11" s="42" customFormat="1" x14ac:dyDescent="0.2">
      <c r="A37" s="28" t="s">
        <v>86</v>
      </c>
      <c r="B37" s="35"/>
      <c r="C37" s="92">
        <v>814207</v>
      </c>
      <c r="D37" s="92">
        <v>556295</v>
      </c>
      <c r="F37" s="35"/>
      <c r="G37" s="35"/>
      <c r="H37" s="35"/>
      <c r="I37" s="35"/>
      <c r="J37" s="35"/>
      <c r="K37" s="35"/>
    </row>
    <row r="38" spans="1:11" s="42" customFormat="1" ht="10.8" thickBot="1" x14ac:dyDescent="0.25">
      <c r="A38" s="7" t="s">
        <v>121</v>
      </c>
      <c r="B38" s="29"/>
      <c r="C38" s="100">
        <f>SUM(C33:C37)</f>
        <v>-4182544</v>
      </c>
      <c r="D38" s="100">
        <f>SUM(D33:D37)</f>
        <v>-30741216</v>
      </c>
      <c r="F38" s="35"/>
      <c r="G38" s="35"/>
      <c r="H38" s="35"/>
      <c r="I38" s="35"/>
      <c r="J38" s="35"/>
      <c r="K38" s="35"/>
    </row>
    <row r="39" spans="1:11" s="42" customFormat="1" ht="10.8" thickTop="1" x14ac:dyDescent="0.2">
      <c r="A39" s="7"/>
      <c r="B39" s="29"/>
      <c r="C39" s="96"/>
      <c r="D39" s="96"/>
      <c r="F39" s="35"/>
      <c r="G39" s="35"/>
      <c r="H39" s="35"/>
      <c r="I39" s="35"/>
      <c r="J39" s="35"/>
      <c r="K39" s="35"/>
    </row>
    <row r="40" spans="1:11" s="42" customFormat="1" x14ac:dyDescent="0.2">
      <c r="A40" s="7" t="s">
        <v>87</v>
      </c>
      <c r="B40" s="29"/>
      <c r="C40" s="96"/>
      <c r="D40" s="96"/>
      <c r="F40" s="35"/>
      <c r="G40" s="35"/>
      <c r="H40" s="35"/>
      <c r="I40" s="35"/>
      <c r="J40" s="35"/>
      <c r="K40" s="35"/>
    </row>
    <row r="41" spans="1:11" s="42" customFormat="1" x14ac:dyDescent="0.2">
      <c r="A41" s="28" t="s">
        <v>88</v>
      </c>
      <c r="B41" s="35"/>
      <c r="C41" s="92">
        <v>12917200</v>
      </c>
      <c r="D41" s="92">
        <v>17923093</v>
      </c>
      <c r="F41" s="35"/>
      <c r="G41" s="35"/>
      <c r="H41" s="35"/>
      <c r="I41" s="35"/>
      <c r="J41" s="35"/>
      <c r="K41" s="35"/>
    </row>
    <row r="42" spans="1:11" s="42" customFormat="1" x14ac:dyDescent="0.2">
      <c r="A42" s="28" t="s">
        <v>89</v>
      </c>
      <c r="B42" s="35"/>
      <c r="C42" s="92">
        <v>-13867160</v>
      </c>
      <c r="D42" s="92">
        <v>-59019303</v>
      </c>
      <c r="F42" s="35"/>
      <c r="G42" s="35"/>
      <c r="H42" s="35"/>
      <c r="I42" s="35"/>
      <c r="J42" s="35"/>
      <c r="K42" s="35"/>
    </row>
    <row r="43" spans="1:11" s="42" customFormat="1" x14ac:dyDescent="0.2">
      <c r="A43" s="28" t="s">
        <v>90</v>
      </c>
      <c r="B43" s="35"/>
      <c r="C43" s="92">
        <v>-4938200</v>
      </c>
      <c r="D43" s="92">
        <v>-7300000</v>
      </c>
      <c r="F43" s="35"/>
      <c r="G43" s="35"/>
      <c r="H43" s="35"/>
      <c r="I43" s="35"/>
      <c r="J43" s="35"/>
      <c r="K43" s="35"/>
    </row>
    <row r="44" spans="1:11" s="42" customFormat="1" x14ac:dyDescent="0.2">
      <c r="A44" s="28" t="s">
        <v>122</v>
      </c>
      <c r="B44" s="35"/>
      <c r="C44" s="92">
        <v>11879980</v>
      </c>
      <c r="D44" s="92">
        <v>12247400</v>
      </c>
      <c r="F44" s="35"/>
      <c r="G44" s="35"/>
      <c r="H44" s="35"/>
      <c r="I44" s="35"/>
      <c r="J44" s="35"/>
      <c r="K44" s="35"/>
    </row>
    <row r="45" spans="1:11" s="42" customFormat="1" x14ac:dyDescent="0.2">
      <c r="A45" s="28" t="s">
        <v>91</v>
      </c>
      <c r="B45" s="35"/>
      <c r="C45" s="92">
        <v>-215740</v>
      </c>
      <c r="D45" s="92">
        <v>-253442</v>
      </c>
      <c r="F45" s="35"/>
      <c r="G45" s="35"/>
      <c r="H45" s="35"/>
      <c r="I45" s="35"/>
      <c r="J45" s="35"/>
      <c r="K45" s="35"/>
    </row>
    <row r="46" spans="1:11" s="42" customFormat="1" x14ac:dyDescent="0.2">
      <c r="A46" s="28" t="s">
        <v>123</v>
      </c>
      <c r="B46" s="35"/>
      <c r="C46" s="92">
        <v>-182980</v>
      </c>
      <c r="D46" s="92">
        <v>-66030</v>
      </c>
      <c r="F46" s="35"/>
      <c r="G46" s="35"/>
      <c r="H46" s="35"/>
      <c r="I46" s="35"/>
      <c r="J46" s="35"/>
      <c r="K46" s="35"/>
    </row>
    <row r="47" spans="1:11" s="42" customFormat="1" ht="10.8" thickBot="1" x14ac:dyDescent="0.25">
      <c r="A47" s="7" t="s">
        <v>124</v>
      </c>
      <c r="B47" s="29"/>
      <c r="C47" s="100">
        <f>SUM(C41:C46)</f>
        <v>5593100</v>
      </c>
      <c r="D47" s="100">
        <f>SUM(D41:D46)</f>
        <v>-36468282</v>
      </c>
      <c r="F47" s="35"/>
      <c r="G47" s="35"/>
      <c r="H47" s="35"/>
      <c r="I47" s="35"/>
      <c r="J47" s="35"/>
      <c r="K47" s="35"/>
    </row>
    <row r="48" spans="1:11" s="42" customFormat="1" ht="10.8" thickTop="1" x14ac:dyDescent="0.2">
      <c r="A48" s="7"/>
      <c r="B48" s="29"/>
      <c r="C48" s="96"/>
      <c r="D48" s="96"/>
      <c r="F48" s="35"/>
      <c r="G48" s="35"/>
      <c r="H48" s="35"/>
      <c r="I48" s="35"/>
      <c r="J48" s="35"/>
      <c r="K48" s="35"/>
    </row>
    <row r="49" spans="1:11" s="42" customFormat="1" x14ac:dyDescent="0.2">
      <c r="A49" s="7" t="s">
        <v>125</v>
      </c>
      <c r="B49" s="29"/>
      <c r="C49" s="101">
        <f>C30+C38+C47</f>
        <v>-1414149</v>
      </c>
      <c r="D49" s="101">
        <f>D30+D38+D47</f>
        <v>-72356986</v>
      </c>
      <c r="F49" s="35"/>
      <c r="G49" s="35"/>
      <c r="H49" s="35"/>
      <c r="I49" s="35"/>
      <c r="J49" s="35"/>
      <c r="K49" s="35"/>
    </row>
    <row r="50" spans="1:11" s="42" customFormat="1" x14ac:dyDescent="0.2">
      <c r="A50" s="7" t="s">
        <v>23</v>
      </c>
      <c r="B50" s="29"/>
      <c r="C50" s="101">
        <f>D52</f>
        <v>2034347</v>
      </c>
      <c r="D50" s="101">
        <v>74391333</v>
      </c>
      <c r="F50" s="35"/>
      <c r="G50" s="35"/>
      <c r="H50" s="35"/>
      <c r="I50" s="35"/>
      <c r="J50" s="35"/>
      <c r="K50" s="35"/>
    </row>
    <row r="51" spans="1:11" s="42" customFormat="1" x14ac:dyDescent="0.2">
      <c r="A51" s="28" t="s">
        <v>24</v>
      </c>
      <c r="B51" s="35"/>
      <c r="C51" s="99">
        <v>0</v>
      </c>
      <c r="D51" s="99">
        <v>0</v>
      </c>
      <c r="F51" s="35"/>
      <c r="G51" s="35"/>
      <c r="H51" s="35"/>
      <c r="I51" s="35"/>
      <c r="J51" s="35"/>
      <c r="K51" s="35"/>
    </row>
    <row r="52" spans="1:11" ht="10.8" thickBot="1" x14ac:dyDescent="0.25">
      <c r="A52" s="7" t="s">
        <v>92</v>
      </c>
      <c r="B52" s="29"/>
      <c r="C52" s="100">
        <f>SUM(C49:C50)</f>
        <v>620198</v>
      </c>
      <c r="D52" s="100">
        <f>SUM(D49:D50)</f>
        <v>2034347</v>
      </c>
    </row>
    <row r="53" spans="1:11" ht="10.8" thickTop="1" x14ac:dyDescent="0.2"/>
  </sheetData>
  <mergeCells count="7">
    <mergeCell ref="F29:G29"/>
    <mergeCell ref="F30:G30"/>
    <mergeCell ref="F10:G10"/>
    <mergeCell ref="F21:G21"/>
    <mergeCell ref="F26:G26"/>
    <mergeCell ref="F27:G27"/>
    <mergeCell ref="F28:G28"/>
  </mergeCells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Index</vt:lpstr>
      <vt:lpstr>SOCI</vt:lpstr>
      <vt:lpstr>SOFP</vt:lpstr>
      <vt:lpstr>SOCE</vt:lpstr>
      <vt:lpstr>SOCF</vt:lpstr>
      <vt:lpstr>SOFP!_Hlk64274243</vt:lpstr>
      <vt:lpstr>SOFP!_Hlk64274258</vt:lpstr>
      <vt:lpstr>SOCF!OLE_LINK1</vt:lpstr>
      <vt:lpstr>SOCF!OLE_LINK2</vt:lpstr>
      <vt:lpstr>SOCF!OLE_LINK3</vt:lpstr>
      <vt:lpstr>SOCF!OLE_LINK4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2024-08-21T13:35:50Z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