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3 2025/Extract FS/"/>
    </mc:Choice>
  </mc:AlternateContent>
  <xr:revisionPtr revIDLastSave="739" documentId="13_ncr:1_{37AB6BD6-939B-44E3-A257-AA763A62AE44}" xr6:coauthVersionLast="47" xr6:coauthVersionMax="47" xr10:uidLastSave="{E2568D13-0AC4-46A2-A8B7-82EB0FC92AB4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RAPORTARE PE SEGMENTE" sheetId="17" r:id="rId6"/>
  </sheets>
  <definedNames>
    <definedName name="_Hlk64274243" localSheetId="2">SOFP!$A$46</definedName>
    <definedName name="_Hlk64274250" localSheetId="2">SOFP!$A$48</definedName>
    <definedName name="_Hlk64274258" localSheetId="2">SOFP!$A$56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9" i="13" l="1"/>
  <c r="J28" i="13"/>
  <c r="J27" i="13"/>
  <c r="H28" i="13"/>
  <c r="C18" i="11"/>
  <c r="C74" i="17"/>
  <c r="B74" i="17"/>
  <c r="D30" i="13"/>
  <c r="I24" i="13"/>
  <c r="I30" i="13" s="1"/>
  <c r="G24" i="13"/>
  <c r="G30" i="13" s="1"/>
  <c r="F24" i="13"/>
  <c r="F30" i="13" s="1"/>
  <c r="E24" i="13"/>
  <c r="E30" i="13" s="1"/>
  <c r="D24" i="13"/>
  <c r="C24" i="13"/>
  <c r="C30" i="13" s="1"/>
  <c r="H23" i="13"/>
  <c r="J23" i="13" s="1"/>
  <c r="H22" i="13"/>
  <c r="J22" i="13" s="1"/>
  <c r="J21" i="13"/>
  <c r="H21" i="13"/>
  <c r="H18" i="13"/>
  <c r="J18" i="13" s="1"/>
  <c r="H17" i="13"/>
  <c r="J17" i="13" s="1"/>
  <c r="H16" i="13"/>
  <c r="J16" i="13" s="1"/>
  <c r="I13" i="13"/>
  <c r="I19" i="13" s="1"/>
  <c r="G13" i="13"/>
  <c r="G19" i="13" s="1"/>
  <c r="F13" i="13"/>
  <c r="F19" i="13" s="1"/>
  <c r="E13" i="13"/>
  <c r="E19" i="13" s="1"/>
  <c r="D13" i="13"/>
  <c r="D19" i="13" s="1"/>
  <c r="C13" i="13"/>
  <c r="C19" i="13" s="1"/>
  <c r="H12" i="13"/>
  <c r="J12" i="13" s="1"/>
  <c r="H11" i="13"/>
  <c r="J11" i="13" s="1"/>
  <c r="J10" i="13"/>
  <c r="H10" i="13"/>
  <c r="J24" i="13" l="1"/>
  <c r="J13" i="13"/>
  <c r="J19" i="13"/>
  <c r="J30" i="13"/>
  <c r="H24" i="13"/>
  <c r="H30" i="13" s="1"/>
  <c r="H13" i="13"/>
  <c r="H19" i="13" s="1"/>
  <c r="G63" i="17" l="1"/>
  <c r="G60" i="17"/>
  <c r="G59" i="17"/>
  <c r="G57" i="17"/>
  <c r="G56" i="17"/>
  <c r="G55" i="17"/>
  <c r="G53" i="17"/>
  <c r="G52" i="17"/>
  <c r="G50" i="17"/>
  <c r="G49" i="17"/>
  <c r="F48" i="17"/>
  <c r="E48" i="17"/>
  <c r="D48" i="17"/>
  <c r="C48" i="17"/>
  <c r="B48" i="17"/>
  <c r="G47" i="17"/>
  <c r="G46" i="17"/>
  <c r="G45" i="17"/>
  <c r="G44" i="17"/>
  <c r="G43" i="17"/>
  <c r="G42" i="17"/>
  <c r="G40" i="17"/>
  <c r="G39" i="17"/>
  <c r="G33" i="17"/>
  <c r="G30" i="17"/>
  <c r="G29" i="17"/>
  <c r="G27" i="17"/>
  <c r="G26" i="17"/>
  <c r="G25" i="17"/>
  <c r="F24" i="17"/>
  <c r="E24" i="17"/>
  <c r="D24" i="17"/>
  <c r="C24" i="17"/>
  <c r="B24" i="17"/>
  <c r="G23" i="17"/>
  <c r="G22" i="17"/>
  <c r="G20" i="17"/>
  <c r="G19" i="17"/>
  <c r="F18" i="17"/>
  <c r="E18" i="17"/>
  <c r="D18" i="17"/>
  <c r="C18" i="17"/>
  <c r="B18" i="17"/>
  <c r="G17" i="17"/>
  <c r="G16" i="17"/>
  <c r="G15" i="17"/>
  <c r="G14" i="17"/>
  <c r="G13" i="17"/>
  <c r="G12" i="17"/>
  <c r="G10" i="17"/>
  <c r="G9" i="17"/>
  <c r="D20" i="16"/>
  <c r="C20" i="16"/>
  <c r="D27" i="14"/>
  <c r="D31" i="14" s="1"/>
  <c r="D51" i="14"/>
  <c r="C51" i="14"/>
  <c r="D40" i="14"/>
  <c r="C40" i="14"/>
  <c r="C27" i="14"/>
  <c r="C31" i="14" s="1"/>
  <c r="G24" i="17" l="1"/>
  <c r="G18" i="17"/>
  <c r="G48" i="17"/>
  <c r="G54" i="17"/>
  <c r="D53" i="14"/>
  <c r="D57" i="14" s="1"/>
  <c r="C53" i="14"/>
  <c r="C57" i="14" s="1"/>
  <c r="C56" i="16" l="1"/>
  <c r="D56" i="16"/>
  <c r="C51" i="16"/>
  <c r="D51" i="16"/>
  <c r="C44" i="16"/>
  <c r="D44" i="16"/>
  <c r="C49" i="11"/>
  <c r="C59" i="11"/>
  <c r="C61" i="11" l="1"/>
  <c r="C24" i="16"/>
  <c r="C27" i="16" s="1"/>
  <c r="D59" i="11"/>
  <c r="D49" i="11"/>
  <c r="D37" i="11"/>
  <c r="D41" i="11" s="1"/>
  <c r="D26" i="11"/>
  <c r="D18" i="11"/>
  <c r="C31" i="16" l="1"/>
  <c r="D61" i="11"/>
  <c r="D63" i="11" s="1"/>
  <c r="C46" i="16" l="1"/>
  <c r="C37" i="11"/>
  <c r="C41" i="11" s="1"/>
  <c r="C63" i="11" s="1"/>
  <c r="C26" i="11"/>
  <c r="C28" i="11" l="1"/>
  <c r="D28" i="11"/>
  <c r="D24" i="16" l="1"/>
  <c r="D27" i="16" s="1"/>
  <c r="D31" i="16" l="1"/>
  <c r="D46" i="16" l="1"/>
</calcChain>
</file>

<file path=xl/sharedStrings.xml><?xml version="1.0" encoding="utf-8"?>
<sst xmlns="http://schemas.openxmlformats.org/spreadsheetml/2006/main" count="284" uniqueCount="197">
  <si>
    <t xml:space="preserve">          </t>
  </si>
  <si>
    <t>CAPITALURI PROPRII SI DATORII</t>
  </si>
  <si>
    <t>Total datorii</t>
  </si>
  <si>
    <t>Total datorii curente</t>
  </si>
  <si>
    <t>Subvenții guvernamentale</t>
  </si>
  <si>
    <t>Datorii privind impozitul curent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</si>
  <si>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</si>
  <si>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</si>
  <si>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</si>
  <si>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</si>
  <si>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</si>
  <si>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</si>
  <si>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</si>
  <si>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</si>
  <si>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</si>
  <si>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</si>
  <si>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</si>
  <si>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Numerar și echivalente de numerar</t>
  </si>
  <si>
    <t>Total active</t>
  </si>
  <si>
    <t>Capital si rezerve</t>
  </si>
  <si>
    <t>Prime de emisiune</t>
  </si>
  <si>
    <t>Impozitul pe profit plătit</t>
  </si>
  <si>
    <t>Efectele variațiilor cursului de schimb asupra numerarului și echivalentelor de numerar</t>
  </si>
  <si>
    <t>Alte venituri din exploatare</t>
  </si>
  <si>
    <t>Cheltuieli cu materiile prime, consumabilele și mărfurile</t>
  </si>
  <si>
    <t>Cheltuieli cu beneficiile angajaților</t>
  </si>
  <si>
    <t>Costuri de marketing și publicitate</t>
  </si>
  <si>
    <t>Venituri financiare</t>
  </si>
  <si>
    <t>Cheltuieli financiare</t>
  </si>
  <si>
    <t>Cheltuieli cu impozitul pe profit</t>
  </si>
  <si>
    <t>Interese care nu controlează</t>
  </si>
  <si>
    <t>Alte elemente ale rezultatului global</t>
  </si>
  <si>
    <t>Datorii comerciale și alte datorii</t>
  </si>
  <si>
    <t>Fond comercial</t>
  </si>
  <si>
    <t>Alte imobilizări necorporale</t>
  </si>
  <si>
    <t>Stocuri</t>
  </si>
  <si>
    <t>Creanțe comerciale</t>
  </si>
  <si>
    <t>Alte active curente</t>
  </si>
  <si>
    <t>Cheltuieli în avans</t>
  </si>
  <si>
    <t>Rezerva de reevaluare</t>
  </si>
  <si>
    <t>Rezerva din reevaluare</t>
  </si>
  <si>
    <t>Alte rezerve</t>
  </si>
  <si>
    <t>Impozitul amânat aferent reevaluării imobilizărilor corporale</t>
  </si>
  <si>
    <t>Total rezultat atribuibil către:</t>
  </si>
  <si>
    <t>Imobilizări corporale</t>
  </si>
  <si>
    <t>Alte active imobilizate</t>
  </si>
  <si>
    <t>Datorii privind impozitul pe profitul amânat</t>
  </si>
  <si>
    <t>Numerar net utilizat în activități de investiții</t>
  </si>
  <si>
    <t>Numerar net generat din activități de finanțare</t>
  </si>
  <si>
    <t>(toate sumele sunt exprimate în „RON”, cu excepția cazului în care se specifică altfel)</t>
  </si>
  <si>
    <t>Fibră de sticlă și armături de fibră de sticlă</t>
  </si>
  <si>
    <t>Lacuri, vopseluri și tencuieli decorative</t>
  </si>
  <si>
    <t>Uși pentru clădiri rezidențiale</t>
  </si>
  <si>
    <t>Panouri bordurate și garduri de plasă</t>
  </si>
  <si>
    <t>Venituri</t>
  </si>
  <si>
    <t>Clienți externi</t>
  </si>
  <si>
    <t>Depreciere și amortizare</t>
  </si>
  <si>
    <t>Alte câștiguri/(pierderi) – net</t>
  </si>
  <si>
    <t>-</t>
  </si>
  <si>
    <t>Altele</t>
  </si>
  <si>
    <t>Profitul/(pierderea) segmentului înainte de impozitare</t>
  </si>
  <si>
    <t>Cheltuieli de capital</t>
  </si>
  <si>
    <t xml:space="preserve">Total capital atribuibil actionarilor Companiei </t>
  </si>
  <si>
    <t>Costuri de tranzacție cu emisiunea de acțiuni</t>
  </si>
  <si>
    <t>Rezultat
reportat</t>
  </si>
  <si>
    <t>Rezultat financiar net</t>
  </si>
  <si>
    <t>Elemente care nu pot fi reclasificate în contul de profit sau pierdere:</t>
  </si>
  <si>
    <t>Alte elemente ale rezultatului global pentru perioadă, nete</t>
  </si>
  <si>
    <t>-Societatea mamă</t>
  </si>
  <si>
    <t>-Interese care nu controlează</t>
  </si>
  <si>
    <t>Total rezultat global din perioada este atribuibil către:</t>
  </si>
  <si>
    <t>Rezultat pe actiune - de bază și diluat</t>
  </si>
  <si>
    <t>Total active curente</t>
  </si>
  <si>
    <t>Capital social</t>
  </si>
  <si>
    <t>Rezultat reportat</t>
  </si>
  <si>
    <t>Total capitaluri atribuibile atribuibile Societății-Mama</t>
  </si>
  <si>
    <t>Datorii din contracte de leasing</t>
  </si>
  <si>
    <t>Datorii aferente achizițiilor de filiale</t>
  </si>
  <si>
    <t>Beneficiile angajaților - curente</t>
  </si>
  <si>
    <t>TOTAL CAPITALURI PROPRII SI DATORII</t>
  </si>
  <si>
    <t>Interese care nu controlează la achiziția de filiale</t>
  </si>
  <si>
    <t>Ajustări pentru:</t>
  </si>
  <si>
    <t>Variația activelor și datoriilor din exploatare, netă de efectele achiziției entității controlate:</t>
  </si>
  <si>
    <t>Fluxuri de numerar din activități de investiții:</t>
  </si>
  <si>
    <t>Fluxuri de numerar din activități de finanțare:</t>
  </si>
  <si>
    <t>Rezultat înainte de impozitare</t>
  </si>
  <si>
    <t>Cheltuieli cu amortizarea și deprecierea</t>
  </si>
  <si>
    <t>Modificări ale provizionului pentru pierderi de credit așteptate</t>
  </si>
  <si>
    <t>Venituri din dobânzi</t>
  </si>
  <si>
    <t>Cheltuieli cu dobânzile</t>
  </si>
  <si>
    <t>Pierderi nerealizate din cursul valutar</t>
  </si>
  <si>
    <t>(Câștig)/pierdere netă din vânzarea de active imobilizate</t>
  </si>
  <si>
    <t>Fluxuri de numerar din activități de exploatare</t>
  </si>
  <si>
    <t>Încasarea de subvenții guvernamentale</t>
  </si>
  <si>
    <t>Încasări din vânzarea imobilizărilor corporale</t>
  </si>
  <si>
    <t>Dobândă plătită</t>
  </si>
  <si>
    <t>Costuri de tranzacție din emisiunea de acțiuni</t>
  </si>
  <si>
    <t>Amortizarea subvențiilor guvernamentale</t>
  </si>
  <si>
    <t>Încasări din împrumuturi</t>
  </si>
  <si>
    <t>Rambursarea de împrumuturi</t>
  </si>
  <si>
    <t>(toate sumele sunt exprimate în „RON”, dacă nu se specifică altfel)</t>
  </si>
  <si>
    <t>EXTRAS DIN</t>
  </si>
  <si>
    <t>Active aferente dreptului de utilizare</t>
  </si>
  <si>
    <t>Majorare capital social</t>
  </si>
  <si>
    <t>Creșterea creantelor comerciale și a altor creanțe</t>
  </si>
  <si>
    <t xml:space="preserve">Incasari din majorarea de capital </t>
  </si>
  <si>
    <t>SITUAȚIA CONSOLIDATĂ SIMPLIFICATĂ A MODIFICĂRILOR CAPITALURILOR PROPRII</t>
  </si>
  <si>
    <t>RAPORTARE PE SEGMENTE</t>
  </si>
  <si>
    <t>ROCA INDUSTRY HOLDINGROCK1 S.A.</t>
  </si>
  <si>
    <t>Reevaluarea imobilizărilor corporale</t>
  </si>
  <si>
    <t>31 decembrie 2024</t>
  </si>
  <si>
    <t xml:space="preserve">	RAPORTARE PE SEGMENTE</t>
  </si>
  <si>
    <t>Variația stocurilor de produse finite și a producției în curs</t>
  </si>
  <si>
    <t>Cheltuieli cu serviciile prestate și utilitățile</t>
  </si>
  <si>
    <t>Alte prezentări:</t>
  </si>
  <si>
    <t xml:space="preserve"> -   </t>
  </si>
  <si>
    <t>Cabluri electrice</t>
  </si>
  <si>
    <t>Total segment
 raportabil</t>
  </si>
  <si>
    <r>
      <t>EBITDA ajustata</t>
    </r>
    <r>
      <rPr>
        <b/>
        <vertAlign val="superscript"/>
        <sz val="8"/>
        <color theme="1"/>
        <rFont val="Tahoma"/>
        <family val="2"/>
      </rPr>
      <t>*</t>
    </r>
  </si>
  <si>
    <t>Variația stocurilor de produse finite si a producției în curs</t>
  </si>
  <si>
    <t>Cheltuieli cu serviciile prestate si utilitățile</t>
  </si>
  <si>
    <t>Nealocat:</t>
  </si>
  <si>
    <t>Reconcilierea contului de profit/(pierdere)</t>
  </si>
  <si>
    <t>Rezultatul segmentului după impozitare</t>
  </si>
  <si>
    <t>Reconcilierea activelor</t>
  </si>
  <si>
    <t>Activele segmentelor operaționale</t>
  </si>
  <si>
    <t>Reconcilierea datoriilor</t>
  </si>
  <si>
    <t>Datoriile segmentelor operaționale</t>
  </si>
  <si>
    <t>Datoriile Societății-mamă</t>
  </si>
  <si>
    <t xml:space="preserve">SITUAȚII FINANCIARE INTERIMARE CONSOLIDATE SIMPLIFICATE
</t>
  </si>
  <si>
    <t xml:space="preserve">ÎNTOCMITE ÎN CONFORMITATE CU STANDARDUL INTERNAȚIONAL DE CONTABILITATE 34 – „RAPORTARE FINANCIARĂ INTERIMARĂ”,
</t>
  </si>
  <si>
    <t>adoptat de Uniunea Europeană</t>
  </si>
  <si>
    <t>În cazul în care există neconcordanțe sau omisiuni față de sumele prezentate în situațiile financiare consolidate simplificate, vor prevala sumele prezentate în situațiile financiare consolidate simplificate.</t>
  </si>
  <si>
    <t>SITUAȚIA CONSOLIDATĂ SIMPLIFICATĂ A REZULTATULUI GLOBAL</t>
  </si>
  <si>
    <t>SITUAȚIA CONSOLIDATĂ SIMPLIFICATĂ A POZIȚIEI FINANCIARE</t>
  </si>
  <si>
    <t>SITUAȚIA CONSOLIDATĂ SIMPLIFICATĂ A MODIFICĂRILOR CAPITALULUI PROPRIU</t>
  </si>
  <si>
    <t>SITUAȚIA CONSOLIDATĂ SIMPLIFICATĂ A FLUXURILOR DE NUMERAR</t>
  </si>
  <si>
    <t>(neauditat și nerevizuit)</t>
  </si>
  <si>
    <t>Venituri din contractele cu clienții</t>
  </si>
  <si>
    <t>Rezultat din activitatea de exploatare – (Pierdere)/Profit</t>
  </si>
  <si>
    <t>Rezultat din activități continue</t>
  </si>
  <si>
    <t>Rezultatul înainte de impozitare</t>
  </si>
  <si>
    <t>Elemente care pot fi reclasificate în contul de profit sau pierdere:</t>
  </si>
  <si>
    <t>Total rezultat global aferent perioadei</t>
  </si>
  <si>
    <t>(auditat)</t>
  </si>
  <si>
    <r>
      <t xml:space="preserve">Sold la 1 ianuarie 2024 </t>
    </r>
    <r>
      <rPr>
        <i/>
        <sz val="8"/>
        <color rgb="FF000000"/>
        <rFont val="Tahoma"/>
        <family val="2"/>
      </rPr>
      <t>(auditat)</t>
    </r>
  </si>
  <si>
    <t>Rezultatul în perioadă</t>
  </si>
  <si>
    <t>Total rezultatul global al perioadei de raportare</t>
  </si>
  <si>
    <t>Tranzacții cu acționarii în calitatea lor de acționari:</t>
  </si>
  <si>
    <r>
      <t>Sold la 1 ianuarie 2025</t>
    </r>
    <r>
      <rPr>
        <i/>
        <sz val="8"/>
        <color rgb="FF000000"/>
        <rFont val="Tahoma"/>
        <family val="2"/>
      </rPr>
      <t xml:space="preserve"> (auditat)</t>
    </r>
  </si>
  <si>
    <t>SITUAȚIA CONSOLIDATĂ SIMPLIFICATA A FLUXURILOR DE TREZORERIE</t>
  </si>
  <si>
    <t>(Ajustări de valoare)/ Reversări ale ajustărilor de valoare pentru activele
circulante</t>
  </si>
  <si>
    <t>(Scăderea)/ Creșterea datoriilor comerciale și a altor datorii</t>
  </si>
  <si>
    <t>Creșterea altor active imobilizate</t>
  </si>
  <si>
    <t>Numerar net (utilizat în)/generat din activități de exploatare</t>
  </si>
  <si>
    <t>Plăți pentru achiziționarea unei filiale, neta de fluxuri de numerar</t>
  </si>
  <si>
    <t>Plăți pentru achiziția imobilizărilor corporale</t>
  </si>
  <si>
    <t>Plăți pentru achiziția imobilizărilor necorporale</t>
  </si>
  <si>
    <t>Dobânzi primite</t>
  </si>
  <si>
    <t>Costuri de tranzacție aferente creditelor și altor împrumuturilor</t>
  </si>
  <si>
    <t>Rambursări ale datoriilor care decurg din contractele de leasing</t>
  </si>
  <si>
    <t>Descreșterea netă a numerarului și a echivalentelor de numerar</t>
  </si>
  <si>
    <t>Numerar și echivalente de numerar la 31 martie</t>
  </si>
  <si>
    <t>Câștiguri/(pierderi) nete din diferențele de curs valutar</t>
  </si>
  <si>
    <t>Câștiguri/(pierderi) din cedarea imobilizărilor corporale</t>
  </si>
  <si>
    <t>(Pierderea)/Profitul segmentului înainte de impozitare</t>
  </si>
  <si>
    <r>
      <t>Total datorii la 31 decembrie 2024</t>
    </r>
    <r>
      <rPr>
        <i/>
        <sz val="8"/>
        <color theme="1"/>
        <rFont val="Tahoma"/>
        <family val="2"/>
      </rPr>
      <t xml:space="preserve"> (auditat)</t>
    </r>
  </si>
  <si>
    <r>
      <t xml:space="preserve">Total active la 31 decembrie 2024 </t>
    </r>
    <r>
      <rPr>
        <i/>
        <sz val="8"/>
        <color theme="1"/>
        <rFont val="Tahoma"/>
        <family val="2"/>
      </rPr>
      <t>(auditat)</t>
    </r>
  </si>
  <si>
    <t>(Pierderea)/ Profitul segmentului înainte de impozitare</t>
  </si>
  <si>
    <t>Impozit pe profit</t>
  </si>
  <si>
    <t>Cheltuieli de exploatare ale Societății-Mamă</t>
  </si>
  <si>
    <t>Rezultatul după impozitare</t>
  </si>
  <si>
    <t>Activele Societății-mamă
(în principal numerar și active aferente dreptului de utilizare)</t>
  </si>
  <si>
    <t>Numerar și echivalente de numerar la 1 ianuarie</t>
  </si>
  <si>
    <t>LA DATA ȘI PENTRU PERIOADA DE NOUĂ LUNI ÎNCHEIATĂ LA 30 SEPTEMBRIE 2025</t>
  </si>
  <si>
    <t>*Sumele prezentate sunt extrase din situațiile financiare consolidate simplificate pregătite la data și pentru perioada de 9 luni încheiată la 30 septembrie 2025 („situațiile financiare interimare”).</t>
  </si>
  <si>
    <t xml:space="preserve">PENTRU PERIOADA DE NOUĂ LUNI ÎNCHEIATĂ LA 30 SEPTEMBER 2025 </t>
  </si>
  <si>
    <t>Perioada de nouă luni încheiată la</t>
  </si>
  <si>
    <r>
      <t xml:space="preserve">30 septembrie 2025
</t>
    </r>
    <r>
      <rPr>
        <i/>
        <sz val="8"/>
        <color rgb="FF000000"/>
        <rFont val="Tahoma"/>
        <family val="2"/>
      </rPr>
      <t>(neauditat și nerevizuit)</t>
    </r>
  </si>
  <si>
    <r>
      <t xml:space="preserve">30 septembrie 2024
</t>
    </r>
    <r>
      <rPr>
        <i/>
        <sz val="8"/>
        <color rgb="FF000000"/>
        <rFont val="Tahoma"/>
        <family val="2"/>
      </rPr>
      <t>(neauditat și nerevizuit)</t>
    </r>
  </si>
  <si>
    <t>LA DATA DE 30 SEPTEMBRIE 2025</t>
  </si>
  <si>
    <t>30 septembrie 2025</t>
  </si>
  <si>
    <r>
      <t xml:space="preserve">Sold la 30 septembrie 2024
</t>
    </r>
    <r>
      <rPr>
        <i/>
        <sz val="8"/>
        <color rgb="FF000000"/>
        <rFont val="Tahoma"/>
        <family val="2"/>
      </rPr>
      <t>(neauditat și nerevizuit)</t>
    </r>
  </si>
  <si>
    <r>
      <t xml:space="preserve">Sold la 30 septembrie 2025
</t>
    </r>
    <r>
      <rPr>
        <i/>
        <sz val="8"/>
        <color rgb="FF000000"/>
        <rFont val="Tahoma"/>
        <family val="2"/>
      </rPr>
      <t>(neauditat și nerevizuit)</t>
    </r>
  </si>
  <si>
    <t>PENTRU PERIOADA DE NOUĂ LUNI ÎNCHEIATĂ LA 30 SEPTEMBRIE 2025</t>
  </si>
  <si>
    <r>
      <t>30 septembrie 2025</t>
    </r>
    <r>
      <rPr>
        <i/>
        <sz val="8"/>
        <color rgb="FF000000"/>
        <rFont val="Tahoma"/>
        <family val="2"/>
      </rPr>
      <t xml:space="preserve">
(neauditat și nerevizuit)</t>
    </r>
  </si>
  <si>
    <r>
      <t>30 septembrie 2024</t>
    </r>
    <r>
      <rPr>
        <i/>
        <sz val="8"/>
        <color rgb="FF000000"/>
        <rFont val="Tahoma"/>
        <family val="2"/>
      </rPr>
      <t xml:space="preserve">
(neauditat și nerevizuit)</t>
    </r>
  </si>
  <si>
    <r>
      <t xml:space="preserve">30 septembrie 2025
</t>
    </r>
    <r>
      <rPr>
        <i/>
        <sz val="8"/>
        <color theme="1"/>
        <rFont val="Tahoma"/>
        <family val="2"/>
      </rPr>
      <t>(neauditat și nerevizuit)</t>
    </r>
  </si>
  <si>
    <r>
      <t xml:space="preserve">Total active la 30 septembrie 2025 </t>
    </r>
    <r>
      <rPr>
        <i/>
        <sz val="8"/>
        <color theme="1"/>
        <rFont val="Tahoma"/>
        <family val="2"/>
      </rPr>
      <t>(neauditat și nerevizuit)</t>
    </r>
  </si>
  <si>
    <r>
      <t xml:space="preserve">Total datorii la 30 septembrie 2025 </t>
    </r>
    <r>
      <rPr>
        <i/>
        <sz val="8"/>
        <color theme="1"/>
        <rFont val="Tahoma"/>
        <family val="2"/>
      </rPr>
      <t>(neauditat și nerevizuit)</t>
    </r>
  </si>
  <si>
    <r>
      <t xml:space="preserve">30 septembrie 2024
</t>
    </r>
    <r>
      <rPr>
        <i/>
        <sz val="8"/>
        <color theme="1"/>
        <rFont val="Tahoma"/>
        <family val="2"/>
      </rPr>
      <t>(neauditat și nerevizuit)</t>
    </r>
  </si>
  <si>
    <t>Diferențe de curs valutar privind conversia operațiunilor externe</t>
  </si>
  <si>
    <t>Numerar restrictionat</t>
  </si>
  <si>
    <t>Scăderea/(Creșterea) stocurilor</t>
  </si>
  <si>
    <t>Dividende plătite participațiilor minoritare</t>
  </si>
  <si>
    <t>(Ajustări de valoare)/Reluări ale ajustărilor de valoare pentru pierderi de credit așteptate la creanțele comerciale</t>
  </si>
  <si>
    <t>Reluări ale ajustărilor de valoare/ Ajustări de valoare ale activelor circulante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</si>
</sst>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b/>
      <vertAlign val="superscript"/>
      <sz val="8"/>
      <color theme="1"/>
      <name val="Tahoma"/>
      <family val="2"/>
    </font>
    <font>
      <sz val="8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2" applyNumberFormat="0" applyAlignment="0" applyProtection="0"/>
    <xf numFmtId="0" fontId="20" fillId="6" borderId="13" applyNumberFormat="0" applyAlignment="0" applyProtection="0"/>
    <xf numFmtId="0" fontId="22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8" fillId="0" borderId="0"/>
    <xf numFmtId="0" fontId="29" fillId="0" borderId="0"/>
    <xf numFmtId="0" fontId="30" fillId="0" borderId="0"/>
    <xf numFmtId="165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1" fillId="33" borderId="0">
      <alignment horizontal="left" vertical="top"/>
    </xf>
    <xf numFmtId="9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/>
    <xf numFmtId="0" fontId="30" fillId="0" borderId="0"/>
    <xf numFmtId="43" fontId="35" fillId="0" borderId="0" applyFont="0" applyFill="0" applyBorder="0" applyAlignment="0" applyProtection="0"/>
    <xf numFmtId="0" fontId="35" fillId="0" borderId="0"/>
    <xf numFmtId="0" fontId="37" fillId="4" borderId="0" applyNumberFormat="0" applyBorder="0" applyAlignment="0" applyProtection="0"/>
    <xf numFmtId="0" fontId="38" fillId="0" borderId="0"/>
    <xf numFmtId="0" fontId="17" fillId="3" borderId="0" applyNumberFormat="0" applyBorder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0" borderId="0"/>
    <xf numFmtId="0" fontId="40" fillId="0" borderId="0"/>
    <xf numFmtId="0" fontId="40" fillId="8" borderId="16" applyNumberFormat="0" applyFont="0" applyAlignment="0" applyProtection="0"/>
    <xf numFmtId="43" fontId="4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23" fillId="7" borderId="15" applyNumberFormat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0" borderId="0"/>
    <xf numFmtId="43" fontId="43" fillId="0" borderId="0" applyFont="0" applyFill="0" applyBorder="0" applyAlignment="0" applyProtection="0"/>
    <xf numFmtId="44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28" fillId="0" borderId="0"/>
    <xf numFmtId="0" fontId="44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0" borderId="0"/>
    <xf numFmtId="0" fontId="35" fillId="0" borderId="0"/>
    <xf numFmtId="166" fontId="35" fillId="0" borderId="0" applyFont="0" applyFill="0" applyBorder="0" applyAlignment="0" applyProtection="0"/>
    <xf numFmtId="0" fontId="46" fillId="0" borderId="0"/>
    <xf numFmtId="0" fontId="35" fillId="0" borderId="0"/>
    <xf numFmtId="0" fontId="35" fillId="0" borderId="0"/>
    <xf numFmtId="43" fontId="46" fillId="0" borderId="0" applyFont="0" applyFill="0" applyBorder="0" applyAlignment="0" applyProtection="0"/>
    <xf numFmtId="170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" fillId="0" borderId="0"/>
    <xf numFmtId="0" fontId="35" fillId="0" borderId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1" fillId="8" borderId="16" applyNumberFormat="0" applyFont="0" applyAlignment="0" applyProtection="0"/>
    <xf numFmtId="0" fontId="19" fillId="5" borderId="12" applyNumberFormat="0" applyAlignment="0" applyProtection="0"/>
    <xf numFmtId="0" fontId="1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1" fillId="0" borderId="0"/>
    <xf numFmtId="43" fontId="39" fillId="0" borderId="0" applyFont="0" applyFill="0" applyBorder="0" applyAlignment="0" applyProtection="0"/>
    <xf numFmtId="169" fontId="1" fillId="0" borderId="0"/>
    <xf numFmtId="167" fontId="29" fillId="0" borderId="0"/>
    <xf numFmtId="169" fontId="35" fillId="0" borderId="0"/>
    <xf numFmtId="167" fontId="1" fillId="0" borderId="0"/>
    <xf numFmtId="169" fontId="35" fillId="0" borderId="0"/>
    <xf numFmtId="167" fontId="1" fillId="0" borderId="0"/>
    <xf numFmtId="0" fontId="1" fillId="0" borderId="0"/>
    <xf numFmtId="169" fontId="1" fillId="0" borderId="0"/>
    <xf numFmtId="171" fontId="35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7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5" fillId="0" borderId="0" applyFont="0" applyFill="0" applyBorder="0" applyAlignment="0" applyProtection="0"/>
    <xf numFmtId="0" fontId="35" fillId="0" borderId="0"/>
    <xf numFmtId="171" fontId="35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9" fillId="0" borderId="0"/>
    <xf numFmtId="167" fontId="35" fillId="0" borderId="0"/>
    <xf numFmtId="0" fontId="3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35" fillId="0" borderId="0"/>
    <xf numFmtId="0" fontId="1" fillId="0" borderId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0" fontId="53" fillId="3" borderId="0" applyNumberFormat="0" applyBorder="0" applyAlignment="0" applyProtection="0"/>
    <xf numFmtId="0" fontId="54" fillId="5" borderId="12" applyNumberFormat="0" applyAlignment="0" applyProtection="0"/>
    <xf numFmtId="0" fontId="55" fillId="6" borderId="13" applyNumberFormat="0" applyAlignment="0" applyProtection="0"/>
    <xf numFmtId="0" fontId="56" fillId="6" borderId="12" applyNumberFormat="0" applyAlignment="0" applyProtection="0"/>
    <xf numFmtId="0" fontId="57" fillId="0" borderId="14" applyNumberFormat="0" applyFill="0" applyAlignment="0" applyProtection="0"/>
    <xf numFmtId="0" fontId="58" fillId="7" borderId="15" applyNumberFormat="0" applyAlignment="0" applyProtection="0"/>
    <xf numFmtId="0" fontId="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1" fillId="32" borderId="0" applyNumberFormat="0" applyBorder="0" applyAlignment="0" applyProtection="0"/>
    <xf numFmtId="0" fontId="35" fillId="0" borderId="0"/>
    <xf numFmtId="0" fontId="29" fillId="8" borderId="16" applyNumberFormat="0" applyFont="0" applyAlignment="0" applyProtection="0"/>
    <xf numFmtId="0" fontId="35" fillId="0" borderId="0"/>
    <xf numFmtId="0" fontId="35" fillId="0" borderId="0"/>
    <xf numFmtId="0" fontId="29" fillId="8" borderId="16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8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1" fillId="0" borderId="0"/>
    <xf numFmtId="0" fontId="35" fillId="0" borderId="0"/>
    <xf numFmtId="167" fontId="1" fillId="0" borderId="0"/>
    <xf numFmtId="43" fontId="3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4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44" fillId="0" borderId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6" borderId="12" applyNumberFormat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2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25" borderId="0" applyNumberFormat="0" applyBorder="0" applyAlignment="0" applyProtection="0"/>
    <xf numFmtId="0" fontId="17" fillId="3" borderId="0" applyNumberFormat="0" applyBorder="0" applyAlignment="0" applyProtection="0"/>
    <xf numFmtId="0" fontId="23" fillId="7" borderId="15" applyNumberFormat="0" applyAlignment="0" applyProtection="0"/>
    <xf numFmtId="165" fontId="1" fillId="0" borderId="0" applyFont="0" applyFill="0" applyBorder="0" applyAlignment="0" applyProtection="0"/>
    <xf numFmtId="0" fontId="62" fillId="0" borderId="18"/>
    <xf numFmtId="0" fontId="42" fillId="0" borderId="0"/>
    <xf numFmtId="0" fontId="41" fillId="0" borderId="0"/>
    <xf numFmtId="43" fontId="1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5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174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6" fillId="0" borderId="0" xfId="1" applyNumberFormat="1" applyFont="1" applyFill="1" applyBorder="1"/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6" fillId="0" borderId="0" xfId="0" applyNumberFormat="1" applyFont="1"/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4" fontId="6" fillId="0" borderId="3" xfId="1" applyNumberFormat="1" applyFont="1" applyFill="1" applyBorder="1"/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3" fillId="0" borderId="0" xfId="1" applyNumberFormat="1" applyFont="1" applyFill="1" applyAlignment="1">
      <alignment horizontal="right"/>
    </xf>
    <xf numFmtId="164" fontId="5" fillId="0" borderId="22" xfId="1" applyNumberFormat="1" applyFont="1" applyBorder="1" applyAlignment="1">
      <alignment horizontal="right" vertical="center"/>
    </xf>
    <xf numFmtId="0" fontId="64" fillId="0" borderId="0" xfId="0" applyFont="1" applyAlignment="1">
      <alignment vertical="center"/>
    </xf>
    <xf numFmtId="164" fontId="6" fillId="0" borderId="0" xfId="1" applyNumberFormat="1" applyFont="1"/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4" fillId="0" borderId="0" xfId="1" applyNumberFormat="1" applyFont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4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164" fontId="5" fillId="0" borderId="22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3"/>
    </xf>
    <xf numFmtId="164" fontId="7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65" fillId="0" borderId="0" xfId="2" applyFont="1" applyFill="1"/>
    <xf numFmtId="3" fontId="6" fillId="0" borderId="0" xfId="0" applyNumberFormat="1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41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left" vertical="center" indent="4"/>
    </xf>
    <xf numFmtId="0" fontId="7" fillId="0" borderId="0" xfId="0" applyFont="1" applyFill="1" applyAlignment="1">
      <alignment vertical="center" wrapText="1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6" fillId="0" borderId="0" xfId="1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4" fillId="0" borderId="1" xfId="0" quotePrefix="1" applyNumberFormat="1" applyFont="1" applyFill="1" applyBorder="1" applyAlignment="1">
      <alignment horizontal="right" vertical="center" wrapText="1"/>
    </xf>
    <xf numFmtId="164" fontId="11" fillId="0" borderId="0" xfId="0" quotePrefix="1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164" fontId="5" fillId="0" borderId="22" xfId="1" applyNumberFormat="1" applyFont="1" applyFill="1" applyBorder="1" applyAlignment="1">
      <alignment horizontal="right" vertical="center"/>
    </xf>
    <xf numFmtId="164" fontId="6" fillId="0" borderId="0" xfId="1" applyNumberFormat="1" applyFont="1" applyBorder="1"/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64" fontId="64" fillId="0" borderId="0" xfId="1" applyNumberFormat="1" applyFont="1" applyFill="1" applyAlignment="1">
      <alignment horizontal="right" vertical="center" wrapText="1"/>
    </xf>
    <xf numFmtId="164" fontId="64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/>
    </xf>
    <xf numFmtId="164" fontId="5" fillId="0" borderId="23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0" xfId="1" applyNumberFormat="1" applyFont="1"/>
    <xf numFmtId="0" fontId="5" fillId="0" borderId="0" xfId="0" applyFont="1" applyBorder="1" applyAlignment="1">
      <alignment horizontal="right" vertical="center" wrapText="1"/>
    </xf>
    <xf numFmtId="0" fontId="5" fillId="0" borderId="0" xfId="0" applyFont="1"/>
    <xf numFmtId="0" fontId="4" fillId="0" borderId="21" xfId="0" quotePrefix="1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Alignment="1">
      <alignment horizontal="right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right" vertical="center" wrapText="1"/>
    </xf>
    <xf numFmtId="164" fontId="7" fillId="0" borderId="22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0" fontId="6" fillId="0" borderId="0" xfId="0" applyFont="1" applyBorder="1"/>
    <xf numFmtId="164" fontId="4" fillId="0" borderId="3" xfId="0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center"/>
    </xf>
    <xf numFmtId="164" fontId="9" fillId="0" borderId="20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64" fillId="0" borderId="0" xfId="1" applyNumberFormat="1" applyFont="1" applyBorder="1" applyAlignment="1">
      <alignment horizontal="right" vertical="center"/>
    </xf>
    <xf numFmtId="3" fontId="67" fillId="0" borderId="0" xfId="0" applyNumberFormat="1" applyFont="1"/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5"/>
  <sheetViews>
    <sheetView showGridLines="0" tabSelected="1" zoomScaleNormal="100" workbookViewId="0">
      <selection activeCell="G33" sqref="G33"/>
    </sheetView>
  </sheetViews>
  <sheetFormatPr defaultColWidth="8.6640625" defaultRowHeight="10.199999999999999" x14ac:dyDescent="0.2"/>
  <cols>
    <col min="1" max="1" width="8.6640625" style="94"/>
    <col min="2" max="2" width="12.21875" style="94" customWidth="1"/>
    <col min="3" max="3" width="21" style="94" customWidth="1"/>
    <col min="4" max="4" width="11.21875" style="94" customWidth="1"/>
    <col min="5" max="5" width="9.21875" style="94" customWidth="1"/>
    <col min="6" max="6" width="10.109375" style="94" customWidth="1"/>
    <col min="7" max="16384" width="8.6640625" style="94"/>
  </cols>
  <sheetData>
    <row r="2" spans="2:6" x14ac:dyDescent="0.2">
      <c r="D2" s="118" t="s">
        <v>101</v>
      </c>
    </row>
    <row r="3" spans="2:6" x14ac:dyDescent="0.2">
      <c r="B3" s="119"/>
      <c r="C3" s="119"/>
      <c r="D3" s="120" t="s">
        <v>129</v>
      </c>
      <c r="E3" s="119"/>
      <c r="F3" s="119"/>
    </row>
    <row r="4" spans="2:6" x14ac:dyDescent="0.2">
      <c r="B4" s="119"/>
      <c r="C4" s="119"/>
      <c r="D4" s="120" t="s">
        <v>174</v>
      </c>
      <c r="E4" s="119"/>
      <c r="F4" s="119"/>
    </row>
    <row r="5" spans="2:6" x14ac:dyDescent="0.2">
      <c r="B5" s="119"/>
      <c r="C5" s="119"/>
      <c r="D5" s="120" t="s">
        <v>130</v>
      </c>
      <c r="E5" s="119"/>
      <c r="F5" s="119"/>
    </row>
    <row r="6" spans="2:6" x14ac:dyDescent="0.2">
      <c r="B6" s="119"/>
      <c r="C6" s="119"/>
      <c r="D6" s="120" t="s">
        <v>131</v>
      </c>
      <c r="E6" s="119"/>
      <c r="F6" s="119"/>
    </row>
    <row r="7" spans="2:6" x14ac:dyDescent="0.2">
      <c r="B7" s="121"/>
      <c r="D7" s="120"/>
    </row>
    <row r="8" spans="2:6" x14ac:dyDescent="0.2">
      <c r="B8" s="90" t="s">
        <v>133</v>
      </c>
    </row>
    <row r="9" spans="2:6" x14ac:dyDescent="0.2">
      <c r="B9" s="90" t="s">
        <v>134</v>
      </c>
    </row>
    <row r="10" spans="2:6" x14ac:dyDescent="0.2">
      <c r="B10" s="90" t="s">
        <v>135</v>
      </c>
    </row>
    <row r="11" spans="2:6" x14ac:dyDescent="0.2">
      <c r="B11" s="90" t="s">
        <v>136</v>
      </c>
    </row>
    <row r="12" spans="2:6" x14ac:dyDescent="0.2">
      <c r="B12" s="90" t="s">
        <v>107</v>
      </c>
    </row>
    <row r="14" spans="2:6" x14ac:dyDescent="0.2">
      <c r="B14" s="122" t="s">
        <v>175</v>
      </c>
    </row>
    <row r="15" spans="2:6" x14ac:dyDescent="0.2">
      <c r="B15" s="122" t="s">
        <v>132</v>
      </c>
    </row>
  </sheetData>
  <hyperlinks>
    <hyperlink ref="B9" location="SOFP!A1" display="SITUAȚIA CONSOLIDATĂ A POZITIEI FINANCIARE" xr:uid="{3A91996A-652D-4D35-97F8-4272DE33DFAA}"/>
    <hyperlink ref="B10" location="SOCE!A1" display="SITUAȚIA CONSOLIDATĂ A MODIFICARILOR CAPITALULUI PROPRIU" xr:uid="{67D9B2C3-FA4A-42E5-A887-D6F770416BB1}"/>
    <hyperlink ref="B11" location="SOCF!A1" display="SITUAȚIA CONSOLIDATĂ A FLUXURILOR DE NUMERAR" xr:uid="{D42AA9BD-AE16-4C79-BECF-3A0376D095E4}"/>
    <hyperlink ref="B12" location="'RAPORTARE PE SEGMENTE'!A1" display="RAPORTARE PE SEGMENTE" xr:uid="{1A889B47-D73A-4849-948C-7DA607EE0675}"/>
    <hyperlink ref="B8" location="SOCI!A1" display="SITUAȚIA CONSOLIDATĂ A REZULTATULUI GLOBAL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8"/>
  <sheetViews>
    <sheetView showGridLines="0" zoomScaleNormal="100" workbookViewId="0">
      <pane xSplit="1" ySplit="8" topLeftCell="B32" activePane="bottomRight" state="frozen"/>
      <selection activeCell="J49" sqref="J49"/>
      <selection pane="topRight" activeCell="J49" sqref="J49"/>
      <selection pane="bottomLeft" activeCell="J49" sqref="J49"/>
      <selection pane="bottomRight" activeCell="C60" sqref="C60"/>
    </sheetView>
  </sheetViews>
  <sheetFormatPr defaultColWidth="8.88671875" defaultRowHeight="10.199999999999999" x14ac:dyDescent="0.2"/>
  <cols>
    <col min="1" max="1" width="46.21875" style="68" customWidth="1"/>
    <col min="2" max="2" width="2.44140625" style="52" customWidth="1"/>
    <col min="3" max="3" width="20" style="19" customWidth="1"/>
    <col min="4" max="4" width="19.109375" style="19" customWidth="1"/>
    <col min="5" max="16384" width="8.88671875" style="52"/>
  </cols>
  <sheetData>
    <row r="1" spans="1:5" x14ac:dyDescent="0.2">
      <c r="A1" s="93" t="s">
        <v>108</v>
      </c>
      <c r="B1" s="94"/>
      <c r="C1" s="113"/>
      <c r="D1" s="113"/>
      <c r="E1" s="94"/>
    </row>
    <row r="2" spans="1:5" x14ac:dyDescent="0.2">
      <c r="A2" s="95" t="s">
        <v>49</v>
      </c>
      <c r="B2" s="94"/>
      <c r="C2" s="113"/>
      <c r="D2" s="113"/>
      <c r="E2" s="94"/>
    </row>
    <row r="3" spans="1:5" x14ac:dyDescent="0.2">
      <c r="A3" s="95"/>
      <c r="B3" s="94"/>
      <c r="C3" s="113"/>
      <c r="D3" s="113"/>
      <c r="E3" s="94"/>
    </row>
    <row r="4" spans="1:5" x14ac:dyDescent="0.2">
      <c r="A4" s="114"/>
      <c r="B4" s="96" t="s">
        <v>133</v>
      </c>
      <c r="C4" s="113"/>
      <c r="D4" s="113"/>
      <c r="E4" s="94"/>
    </row>
    <row r="5" spans="1:5" x14ac:dyDescent="0.2">
      <c r="A5" s="114"/>
      <c r="B5" s="97" t="s">
        <v>176</v>
      </c>
      <c r="C5" s="113"/>
      <c r="D5" s="113"/>
      <c r="E5" s="94"/>
    </row>
    <row r="6" spans="1:5" x14ac:dyDescent="0.2">
      <c r="A6" s="114"/>
      <c r="B6" s="100"/>
      <c r="C6" s="113"/>
      <c r="D6" s="113"/>
      <c r="E6" s="94"/>
    </row>
    <row r="7" spans="1:5" ht="9" customHeight="1" x14ac:dyDescent="0.2">
      <c r="A7" s="114"/>
      <c r="B7" s="94"/>
      <c r="C7" s="157" t="s">
        <v>177</v>
      </c>
      <c r="D7" s="157"/>
      <c r="E7" s="94"/>
    </row>
    <row r="8" spans="1:5" ht="21" thickBot="1" x14ac:dyDescent="0.25">
      <c r="A8" s="114"/>
      <c r="B8" s="110"/>
      <c r="C8" s="143" t="s">
        <v>178</v>
      </c>
      <c r="D8" s="143" t="s">
        <v>179</v>
      </c>
      <c r="E8" s="94"/>
    </row>
    <row r="9" spans="1:5" x14ac:dyDescent="0.2">
      <c r="A9" s="115"/>
      <c r="B9" s="116"/>
      <c r="C9" s="117"/>
      <c r="D9" s="116"/>
      <c r="E9" s="94"/>
    </row>
    <row r="10" spans="1:5" x14ac:dyDescent="0.2">
      <c r="A10" s="23" t="s">
        <v>138</v>
      </c>
      <c r="B10" s="22"/>
      <c r="C10" s="91">
        <v>493784549</v>
      </c>
      <c r="D10" s="4">
        <v>472324377</v>
      </c>
    </row>
    <row r="11" spans="1:5" x14ac:dyDescent="0.2">
      <c r="A11" s="23" t="s">
        <v>23</v>
      </c>
      <c r="B11" s="22"/>
      <c r="C11" s="4">
        <v>1070345</v>
      </c>
      <c r="D11" s="4">
        <v>1967961</v>
      </c>
    </row>
    <row r="12" spans="1:5" x14ac:dyDescent="0.2">
      <c r="A12" s="23"/>
      <c r="B12" s="22"/>
      <c r="C12" s="4"/>
      <c r="D12" s="4"/>
    </row>
    <row r="13" spans="1:5" x14ac:dyDescent="0.2">
      <c r="A13" s="34" t="s">
        <v>119</v>
      </c>
      <c r="B13" s="22"/>
      <c r="C13" s="4">
        <v>-16721438</v>
      </c>
      <c r="D13" s="4">
        <v>2416438</v>
      </c>
    </row>
    <row r="14" spans="1:5" x14ac:dyDescent="0.2">
      <c r="A14" s="34" t="s">
        <v>24</v>
      </c>
      <c r="B14" s="22"/>
      <c r="C14" s="4">
        <v>-310139121</v>
      </c>
      <c r="D14" s="4">
        <v>-304388684</v>
      </c>
    </row>
    <row r="15" spans="1:5" x14ac:dyDescent="0.2">
      <c r="A15" s="34" t="s">
        <v>56</v>
      </c>
      <c r="B15" s="22"/>
      <c r="C15" s="4">
        <v>-23607733</v>
      </c>
      <c r="D15" s="4">
        <v>-22683801</v>
      </c>
    </row>
    <row r="16" spans="1:5" x14ac:dyDescent="0.2">
      <c r="A16" s="34" t="s">
        <v>25</v>
      </c>
      <c r="B16" s="22"/>
      <c r="C16" s="4">
        <v>-76919080</v>
      </c>
      <c r="D16" s="4">
        <v>-70349600</v>
      </c>
    </row>
    <row r="17" spans="1:4" x14ac:dyDescent="0.2">
      <c r="A17" s="34" t="s">
        <v>26</v>
      </c>
      <c r="B17" s="22"/>
      <c r="C17" s="4">
        <v>-3672763</v>
      </c>
      <c r="D17" s="4">
        <v>-8139673</v>
      </c>
    </row>
    <row r="18" spans="1:4" x14ac:dyDescent="0.2">
      <c r="A18" s="34" t="s">
        <v>113</v>
      </c>
      <c r="B18" s="22"/>
      <c r="C18" s="4">
        <v>-44953847</v>
      </c>
      <c r="D18" s="4">
        <v>-38861238</v>
      </c>
    </row>
    <row r="19" spans="1:4" x14ac:dyDescent="0.2">
      <c r="A19" s="34" t="s">
        <v>57</v>
      </c>
      <c r="B19" s="22"/>
      <c r="C19" s="4">
        <v>-6707174</v>
      </c>
      <c r="D19" s="19">
        <v>1838086</v>
      </c>
    </row>
    <row r="20" spans="1:4" x14ac:dyDescent="0.2">
      <c r="A20" s="16" t="s">
        <v>139</v>
      </c>
      <c r="B20" s="21"/>
      <c r="C20" s="24">
        <f>SUM(C10:C19)</f>
        <v>12133738</v>
      </c>
      <c r="D20" s="24">
        <f>SUM(D10:D19)</f>
        <v>34123866</v>
      </c>
    </row>
    <row r="21" spans="1:4" x14ac:dyDescent="0.2">
      <c r="A21" s="16"/>
      <c r="B21" s="21"/>
      <c r="C21" s="65"/>
      <c r="D21" s="65"/>
    </row>
    <row r="22" spans="1:4" x14ac:dyDescent="0.2">
      <c r="A22" s="34" t="s">
        <v>27</v>
      </c>
      <c r="B22" s="22"/>
      <c r="C22" s="4">
        <v>78900</v>
      </c>
      <c r="D22" s="4">
        <v>250266</v>
      </c>
    </row>
    <row r="23" spans="1:4" ht="12.9" customHeight="1" x14ac:dyDescent="0.2">
      <c r="A23" s="34" t="s">
        <v>28</v>
      </c>
      <c r="B23" s="22"/>
      <c r="C23" s="4">
        <v>-17325158</v>
      </c>
      <c r="D23" s="4">
        <v>-18756092</v>
      </c>
    </row>
    <row r="24" spans="1:4" x14ac:dyDescent="0.2">
      <c r="A24" s="16" t="s">
        <v>65</v>
      </c>
      <c r="B24" s="21"/>
      <c r="C24" s="26">
        <f>SUM(C22:C23)</f>
        <v>-17246258</v>
      </c>
      <c r="D24" s="26">
        <f>SUM(D22:D23)</f>
        <v>-18505826</v>
      </c>
    </row>
    <row r="25" spans="1:4" x14ac:dyDescent="0.2">
      <c r="A25" s="16"/>
      <c r="B25" s="21"/>
      <c r="C25" s="66"/>
      <c r="D25" s="66"/>
    </row>
    <row r="26" spans="1:4" x14ac:dyDescent="0.2">
      <c r="B26" s="22"/>
      <c r="C26" s="27"/>
      <c r="D26" s="27"/>
    </row>
    <row r="27" spans="1:4" x14ac:dyDescent="0.2">
      <c r="A27" s="16" t="s">
        <v>141</v>
      </c>
      <c r="B27" s="21"/>
      <c r="C27" s="26">
        <f>C24+C20</f>
        <v>-5112520</v>
      </c>
      <c r="D27" s="26">
        <f>D24+D20</f>
        <v>15618040</v>
      </c>
    </row>
    <row r="28" spans="1:4" x14ac:dyDescent="0.2">
      <c r="A28" s="16"/>
      <c r="B28" s="21"/>
      <c r="C28" s="66"/>
      <c r="D28" s="66"/>
    </row>
    <row r="29" spans="1:4" s="56" customFormat="1" x14ac:dyDescent="0.2">
      <c r="A29" s="59" t="s">
        <v>29</v>
      </c>
      <c r="B29" s="67"/>
      <c r="C29" s="6">
        <v>-1006783</v>
      </c>
      <c r="D29" s="6">
        <v>-3087325</v>
      </c>
    </row>
    <row r="30" spans="1:4" x14ac:dyDescent="0.2">
      <c r="A30" s="34"/>
      <c r="B30" s="22"/>
      <c r="C30" s="52"/>
      <c r="D30" s="6"/>
    </row>
    <row r="31" spans="1:4" ht="14.25" customHeight="1" x14ac:dyDescent="0.2">
      <c r="A31" s="16" t="s">
        <v>140</v>
      </c>
      <c r="B31" s="21"/>
      <c r="C31" s="26">
        <f>SUM(C27:C29)</f>
        <v>-6119303</v>
      </c>
      <c r="D31" s="26">
        <f>SUM(D27:D29)</f>
        <v>12530715</v>
      </c>
    </row>
    <row r="32" spans="1:4" x14ac:dyDescent="0.2">
      <c r="B32" s="22"/>
      <c r="C32" s="28"/>
      <c r="D32" s="28"/>
    </row>
    <row r="33" spans="1:4" x14ac:dyDescent="0.2">
      <c r="A33" s="69" t="s">
        <v>31</v>
      </c>
      <c r="B33" s="21"/>
      <c r="C33" s="25"/>
      <c r="D33" s="25"/>
    </row>
    <row r="34" spans="1:4" x14ac:dyDescent="0.2">
      <c r="A34" s="69"/>
      <c r="B34" s="21"/>
      <c r="C34" s="25"/>
      <c r="D34" s="25"/>
    </row>
    <row r="35" spans="1:4" x14ac:dyDescent="0.2">
      <c r="A35" s="125" t="s">
        <v>142</v>
      </c>
      <c r="B35" s="22"/>
      <c r="C35" s="27"/>
      <c r="D35" s="27"/>
    </row>
    <row r="36" spans="1:4" x14ac:dyDescent="0.2">
      <c r="A36" s="34" t="s">
        <v>191</v>
      </c>
      <c r="B36" s="22"/>
      <c r="C36" s="27">
        <v>260501</v>
      </c>
      <c r="D36" s="140">
        <v>-44460</v>
      </c>
    </row>
    <row r="37" spans="1:4" x14ac:dyDescent="0.2">
      <c r="A37" s="23"/>
      <c r="B37" s="22"/>
      <c r="C37" s="27"/>
      <c r="D37" s="27"/>
    </row>
    <row r="38" spans="1:4" x14ac:dyDescent="0.2">
      <c r="A38" s="23"/>
      <c r="B38" s="22"/>
      <c r="C38" s="27"/>
      <c r="D38" s="27"/>
    </row>
    <row r="39" spans="1:4" x14ac:dyDescent="0.2">
      <c r="A39" s="125" t="s">
        <v>66</v>
      </c>
      <c r="B39" s="22"/>
      <c r="C39" s="27"/>
      <c r="D39" s="27"/>
    </row>
    <row r="40" spans="1:4" x14ac:dyDescent="0.2">
      <c r="A40" s="23" t="s">
        <v>109</v>
      </c>
      <c r="B40" s="22"/>
      <c r="C40" s="27">
        <v>0</v>
      </c>
      <c r="D40" s="27">
        <v>0</v>
      </c>
    </row>
    <row r="41" spans="1:4" x14ac:dyDescent="0.2">
      <c r="A41" s="23" t="s">
        <v>42</v>
      </c>
      <c r="B41" s="22"/>
      <c r="C41" s="27">
        <v>0</v>
      </c>
      <c r="D41" s="27">
        <v>0</v>
      </c>
    </row>
    <row r="42" spans="1:4" x14ac:dyDescent="0.2">
      <c r="A42" s="23"/>
      <c r="B42" s="22"/>
      <c r="C42" s="27"/>
      <c r="D42" s="27"/>
    </row>
    <row r="43" spans="1:4" x14ac:dyDescent="0.2">
      <c r="A43" s="23"/>
      <c r="B43" s="22"/>
      <c r="C43" s="27"/>
      <c r="D43" s="27"/>
    </row>
    <row r="44" spans="1:4" x14ac:dyDescent="0.2">
      <c r="A44" s="16" t="s">
        <v>67</v>
      </c>
      <c r="B44" s="21"/>
      <c r="C44" s="26">
        <f>SUM(C35:C43)</f>
        <v>260501</v>
      </c>
      <c r="D44" s="26">
        <f>SUM(D35:D43)</f>
        <v>-44460</v>
      </c>
    </row>
    <row r="45" spans="1:4" x14ac:dyDescent="0.2">
      <c r="B45" s="22"/>
      <c r="C45" s="27"/>
      <c r="D45" s="27"/>
    </row>
    <row r="46" spans="1:4" x14ac:dyDescent="0.2">
      <c r="A46" s="16" t="s">
        <v>143</v>
      </c>
      <c r="B46" s="22"/>
      <c r="C46" s="26">
        <f>C31+C44</f>
        <v>-5858802</v>
      </c>
      <c r="D46" s="26">
        <f>D31+D44</f>
        <v>12486255</v>
      </c>
    </row>
    <row r="47" spans="1:4" x14ac:dyDescent="0.2">
      <c r="B47" s="22"/>
      <c r="C47" s="27"/>
      <c r="D47" s="27"/>
    </row>
    <row r="48" spans="1:4" x14ac:dyDescent="0.2">
      <c r="A48" s="16" t="s">
        <v>43</v>
      </c>
      <c r="B48" s="22"/>
      <c r="C48" s="27"/>
      <c r="D48" s="27"/>
    </row>
    <row r="49" spans="1:4" x14ac:dyDescent="0.2">
      <c r="A49" s="70" t="s">
        <v>68</v>
      </c>
      <c r="B49" s="22"/>
      <c r="C49" s="27">
        <v>-3006155</v>
      </c>
      <c r="D49" s="27">
        <v>7328952</v>
      </c>
    </row>
    <row r="50" spans="1:4" x14ac:dyDescent="0.2">
      <c r="A50" s="70" t="s">
        <v>69</v>
      </c>
      <c r="B50" s="22"/>
      <c r="C50" s="27">
        <v>-3113148</v>
      </c>
      <c r="D50" s="27">
        <v>5201763</v>
      </c>
    </row>
    <row r="51" spans="1:4" x14ac:dyDescent="0.2">
      <c r="B51" s="22"/>
      <c r="C51" s="26">
        <f>SUM(C49:C50)</f>
        <v>-6119303</v>
      </c>
      <c r="D51" s="26">
        <f>SUM(D49:D50)</f>
        <v>12530715</v>
      </c>
    </row>
    <row r="52" spans="1:4" x14ac:dyDescent="0.2">
      <c r="B52" s="22"/>
      <c r="C52" s="27"/>
      <c r="D52" s="27"/>
    </row>
    <row r="53" spans="1:4" x14ac:dyDescent="0.2">
      <c r="A53" s="30" t="s">
        <v>70</v>
      </c>
      <c r="B53" s="22"/>
      <c r="C53" s="27"/>
      <c r="D53" s="27"/>
    </row>
    <row r="54" spans="1:4" x14ac:dyDescent="0.2">
      <c r="A54" s="70" t="s">
        <v>68</v>
      </c>
      <c r="B54" s="22"/>
      <c r="C54" s="27">
        <v>-2849854</v>
      </c>
      <c r="D54" s="27">
        <v>7302276</v>
      </c>
    </row>
    <row r="55" spans="1:4" x14ac:dyDescent="0.2">
      <c r="A55" s="70" t="s">
        <v>69</v>
      </c>
      <c r="B55" s="22"/>
      <c r="C55" s="27">
        <v>-3008948</v>
      </c>
      <c r="D55" s="27">
        <v>5183979</v>
      </c>
    </row>
    <row r="56" spans="1:4" x14ac:dyDescent="0.2">
      <c r="B56" s="22"/>
      <c r="C56" s="26">
        <f>SUM(C54:C55)</f>
        <v>-5858802</v>
      </c>
      <c r="D56" s="26">
        <f>SUM(D54:D55)</f>
        <v>12486255</v>
      </c>
    </row>
    <row r="57" spans="1:4" ht="9.6" customHeight="1" x14ac:dyDescent="0.2">
      <c r="A57" s="16"/>
      <c r="B57" s="21"/>
      <c r="C57" s="27"/>
      <c r="D57" s="27"/>
    </row>
    <row r="58" spans="1:4" s="60" customFormat="1" x14ac:dyDescent="0.2">
      <c r="A58" s="18" t="s">
        <v>71</v>
      </c>
      <c r="B58" s="22"/>
      <c r="C58" s="144">
        <v>-1.2E-2</v>
      </c>
      <c r="D58" s="144">
        <v>0.03</v>
      </c>
    </row>
  </sheetData>
  <mergeCells count="1">
    <mergeCell ref="C7:D7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3"/>
  <sheetViews>
    <sheetView showGridLines="0" zoomScaleNormal="100" workbookViewId="0">
      <pane ySplit="8" topLeftCell="A9" activePane="bottomLeft" state="frozen"/>
      <selection pane="bottomLeft" activeCell="C21" sqref="C21"/>
    </sheetView>
  </sheetViews>
  <sheetFormatPr defaultColWidth="8.6640625" defaultRowHeight="10.199999999999999" x14ac:dyDescent="0.2"/>
  <cols>
    <col min="1" max="1" width="45.88671875" style="14" customWidth="1"/>
    <col min="2" max="2" width="2.44140625" style="52" customWidth="1"/>
    <col min="3" max="3" width="19.6640625" style="15" customWidth="1"/>
    <col min="4" max="4" width="16" style="52" bestFit="1" customWidth="1"/>
    <col min="5" max="16384" width="8.6640625" style="52"/>
  </cols>
  <sheetData>
    <row r="1" spans="1:7" x14ac:dyDescent="0.2">
      <c r="A1" s="93" t="s">
        <v>108</v>
      </c>
      <c r="B1" s="94"/>
      <c r="C1" s="105"/>
      <c r="D1" s="94"/>
      <c r="F1" s="94"/>
      <c r="G1" s="94"/>
    </row>
    <row r="2" spans="1:7" x14ac:dyDescent="0.2">
      <c r="A2" s="95" t="s">
        <v>49</v>
      </c>
      <c r="B2" s="94"/>
      <c r="C2" s="105"/>
      <c r="D2" s="94"/>
      <c r="F2" s="94"/>
      <c r="G2" s="94"/>
    </row>
    <row r="3" spans="1:7" x14ac:dyDescent="0.2">
      <c r="A3" s="95"/>
      <c r="B3" s="94"/>
      <c r="C3" s="105"/>
      <c r="D3" s="94"/>
      <c r="F3" s="94"/>
      <c r="G3" s="94"/>
    </row>
    <row r="4" spans="1:7" x14ac:dyDescent="0.2">
      <c r="A4" s="98"/>
      <c r="B4" s="106" t="s">
        <v>134</v>
      </c>
      <c r="C4" s="107"/>
      <c r="D4" s="94"/>
      <c r="F4" s="94"/>
      <c r="G4" s="94"/>
    </row>
    <row r="5" spans="1:7" x14ac:dyDescent="0.2">
      <c r="A5" s="98"/>
      <c r="B5" s="104" t="s">
        <v>180</v>
      </c>
      <c r="C5" s="105"/>
      <c r="D5" s="94"/>
      <c r="F5" s="94"/>
      <c r="G5" s="94"/>
    </row>
    <row r="6" spans="1:7" x14ac:dyDescent="0.2">
      <c r="A6" s="98"/>
      <c r="B6" s="108"/>
      <c r="C6" s="105"/>
      <c r="D6" s="94"/>
      <c r="F6" s="94"/>
      <c r="G6" s="94"/>
    </row>
    <row r="7" spans="1:7" x14ac:dyDescent="0.2">
      <c r="A7" s="109"/>
      <c r="B7" s="94"/>
      <c r="C7" s="101"/>
      <c r="D7" s="101"/>
      <c r="F7" s="94"/>
      <c r="G7" s="94"/>
    </row>
    <row r="8" spans="1:7" x14ac:dyDescent="0.2">
      <c r="A8" s="109"/>
      <c r="B8" s="110"/>
      <c r="C8" s="111" t="s">
        <v>181</v>
      </c>
      <c r="D8" s="111" t="s">
        <v>110</v>
      </c>
      <c r="F8" s="94"/>
      <c r="G8" s="94"/>
    </row>
    <row r="9" spans="1:7" ht="10.8" thickBot="1" x14ac:dyDescent="0.25">
      <c r="A9" s="109"/>
      <c r="B9" s="110"/>
      <c r="C9" s="112" t="s">
        <v>137</v>
      </c>
      <c r="D9" s="112" t="s">
        <v>144</v>
      </c>
      <c r="F9" s="94"/>
      <c r="G9" s="94"/>
    </row>
    <row r="10" spans="1:7" x14ac:dyDescent="0.2">
      <c r="A10" s="17" t="s">
        <v>13</v>
      </c>
      <c r="B10" s="16"/>
      <c r="C10" s="36"/>
      <c r="D10" s="37"/>
    </row>
    <row r="11" spans="1:7" x14ac:dyDescent="0.2">
      <c r="A11" s="17" t="s">
        <v>14</v>
      </c>
      <c r="B11" s="22"/>
      <c r="C11" s="18"/>
      <c r="D11" s="137"/>
    </row>
    <row r="12" spans="1:7" x14ac:dyDescent="0.2">
      <c r="A12" s="18" t="s">
        <v>33</v>
      </c>
      <c r="B12" s="22"/>
      <c r="C12" s="4">
        <v>94134182</v>
      </c>
      <c r="D12" s="4">
        <v>94134182</v>
      </c>
    </row>
    <row r="13" spans="1:7" x14ac:dyDescent="0.2">
      <c r="A13" s="18" t="s">
        <v>34</v>
      </c>
      <c r="B13" s="22"/>
      <c r="C13" s="4">
        <v>112254897</v>
      </c>
      <c r="D13" s="71">
        <v>117388500</v>
      </c>
    </row>
    <row r="14" spans="1:7" x14ac:dyDescent="0.2">
      <c r="A14" s="18" t="s">
        <v>44</v>
      </c>
      <c r="B14" s="22"/>
      <c r="C14" s="4">
        <v>241196007</v>
      </c>
      <c r="D14" s="4">
        <v>238928232</v>
      </c>
    </row>
    <row r="15" spans="1:7" x14ac:dyDescent="0.2">
      <c r="A15" s="18" t="s">
        <v>102</v>
      </c>
      <c r="B15" s="22"/>
      <c r="C15" s="4">
        <v>26759324</v>
      </c>
      <c r="D15" s="4">
        <v>11087779</v>
      </c>
    </row>
    <row r="16" spans="1:7" x14ac:dyDescent="0.2">
      <c r="A16" s="18" t="s">
        <v>192</v>
      </c>
      <c r="B16" s="22"/>
      <c r="C16" s="4">
        <v>965316</v>
      </c>
      <c r="D16" s="4">
        <v>0</v>
      </c>
    </row>
    <row r="17" spans="1:6" ht="10.8" thickBot="1" x14ac:dyDescent="0.25">
      <c r="A17" s="18" t="s">
        <v>45</v>
      </c>
      <c r="B17" s="22"/>
      <c r="C17" s="4">
        <v>2705329</v>
      </c>
      <c r="D17" s="4">
        <v>722785</v>
      </c>
    </row>
    <row r="18" spans="1:6" ht="10.8" thickBot="1" x14ac:dyDescent="0.25">
      <c r="A18" s="17" t="s">
        <v>15</v>
      </c>
      <c r="B18" s="22"/>
      <c r="C18" s="40">
        <f>SUM(C12:C17)</f>
        <v>478015055</v>
      </c>
      <c r="D18" s="40">
        <f>SUM(D12:D17)</f>
        <v>462261478</v>
      </c>
    </row>
    <row r="19" spans="1:6" x14ac:dyDescent="0.2">
      <c r="A19" s="137"/>
      <c r="B19" s="22"/>
      <c r="C19" s="41"/>
      <c r="D19" s="41"/>
    </row>
    <row r="20" spans="1:6" x14ac:dyDescent="0.2">
      <c r="A20" s="17" t="s">
        <v>16</v>
      </c>
      <c r="B20" s="22"/>
      <c r="C20" s="29"/>
      <c r="D20" s="29"/>
    </row>
    <row r="21" spans="1:6" x14ac:dyDescent="0.2">
      <c r="A21" s="32" t="s">
        <v>35</v>
      </c>
      <c r="B21" s="22"/>
      <c r="C21" s="126">
        <v>85660189</v>
      </c>
      <c r="D21" s="42">
        <v>113373491</v>
      </c>
      <c r="F21" s="34"/>
    </row>
    <row r="22" spans="1:6" x14ac:dyDescent="0.2">
      <c r="A22" s="32" t="s">
        <v>36</v>
      </c>
      <c r="B22" s="22"/>
      <c r="C22" s="126">
        <v>141282236</v>
      </c>
      <c r="D22" s="42">
        <v>93823107</v>
      </c>
      <c r="F22" s="34"/>
    </row>
    <row r="23" spans="1:6" ht="11.4" x14ac:dyDescent="0.25">
      <c r="A23" s="32" t="s">
        <v>37</v>
      </c>
      <c r="B23" s="22"/>
      <c r="C23" s="173">
        <v>14612736</v>
      </c>
      <c r="D23" s="42">
        <v>12885757</v>
      </c>
      <c r="F23" s="34"/>
    </row>
    <row r="24" spans="1:6" ht="11.4" x14ac:dyDescent="0.25">
      <c r="A24" s="32" t="s">
        <v>38</v>
      </c>
      <c r="B24" s="21"/>
      <c r="C24" s="173">
        <v>3113803</v>
      </c>
      <c r="D24" s="42">
        <v>1415056</v>
      </c>
      <c r="F24" s="34"/>
    </row>
    <row r="25" spans="1:6" ht="12" thickBot="1" x14ac:dyDescent="0.3">
      <c r="A25" s="32" t="s">
        <v>17</v>
      </c>
      <c r="B25" s="22"/>
      <c r="C25" s="173">
        <v>12499557</v>
      </c>
      <c r="D25" s="42">
        <v>33335995</v>
      </c>
      <c r="F25" s="34"/>
    </row>
    <row r="26" spans="1:6" ht="10.8" thickBot="1" x14ac:dyDescent="0.25">
      <c r="A26" s="17" t="s">
        <v>72</v>
      </c>
      <c r="B26" s="22"/>
      <c r="C26" s="43">
        <f>SUM(C21:C25)</f>
        <v>257168521</v>
      </c>
      <c r="D26" s="43">
        <f>SUM(D21:D25)</f>
        <v>254833406</v>
      </c>
    </row>
    <row r="27" spans="1:6" ht="10.8" thickBot="1" x14ac:dyDescent="0.25">
      <c r="A27" s="137"/>
      <c r="B27" s="21"/>
      <c r="C27" s="44"/>
      <c r="D27" s="45"/>
    </row>
    <row r="28" spans="1:6" ht="10.8" thickBot="1" x14ac:dyDescent="0.25">
      <c r="A28" s="17" t="s">
        <v>18</v>
      </c>
      <c r="B28" s="21"/>
      <c r="C28" s="46">
        <f>C26+C18</f>
        <v>735183576</v>
      </c>
      <c r="D28" s="46">
        <f>D26+D18</f>
        <v>717094884</v>
      </c>
    </row>
    <row r="29" spans="1:6" ht="10.8" thickTop="1" x14ac:dyDescent="0.2">
      <c r="A29" s="137"/>
      <c r="B29" s="22"/>
      <c r="C29" s="47"/>
      <c r="D29" s="47"/>
    </row>
    <row r="30" spans="1:6" x14ac:dyDescent="0.2">
      <c r="A30" s="17" t="s">
        <v>1</v>
      </c>
      <c r="B30" s="21"/>
      <c r="C30" s="29"/>
      <c r="D30" s="29"/>
    </row>
    <row r="31" spans="1:6" x14ac:dyDescent="0.2">
      <c r="A31" s="17" t="s">
        <v>19</v>
      </c>
      <c r="B31" s="22"/>
      <c r="C31" s="29"/>
      <c r="D31" s="29"/>
    </row>
    <row r="32" spans="1:6" x14ac:dyDescent="0.2">
      <c r="A32" s="34" t="s">
        <v>73</v>
      </c>
      <c r="B32" s="22"/>
      <c r="C32" s="4">
        <v>248672220</v>
      </c>
      <c r="D32" s="4">
        <v>248672220</v>
      </c>
      <c r="F32" s="34"/>
    </row>
    <row r="33" spans="1:6" x14ac:dyDescent="0.2">
      <c r="A33" s="32" t="s">
        <v>20</v>
      </c>
      <c r="B33" s="21"/>
      <c r="C33" s="4">
        <v>44</v>
      </c>
      <c r="D33" s="4">
        <v>44</v>
      </c>
      <c r="F33" s="34"/>
    </row>
    <row r="34" spans="1:6" x14ac:dyDescent="0.2">
      <c r="A34" s="32" t="s">
        <v>39</v>
      </c>
      <c r="B34" s="21"/>
      <c r="C34" s="4">
        <v>18822243</v>
      </c>
      <c r="D34" s="4">
        <v>18822243</v>
      </c>
      <c r="F34" s="34"/>
    </row>
    <row r="35" spans="1:6" x14ac:dyDescent="0.2">
      <c r="A35" s="32" t="s">
        <v>41</v>
      </c>
      <c r="B35" s="22"/>
      <c r="C35" s="4">
        <v>491173</v>
      </c>
      <c r="D35" s="4">
        <v>334872</v>
      </c>
    </row>
    <row r="36" spans="1:6" ht="10.8" thickBot="1" x14ac:dyDescent="0.25">
      <c r="A36" s="32" t="s">
        <v>74</v>
      </c>
      <c r="B36" s="22"/>
      <c r="C36" s="4">
        <v>-60081311</v>
      </c>
      <c r="D36" s="4">
        <v>-57063967</v>
      </c>
      <c r="F36" s="34"/>
    </row>
    <row r="37" spans="1:6" ht="10.8" thickBot="1" x14ac:dyDescent="0.25">
      <c r="A37" s="17" t="s">
        <v>75</v>
      </c>
      <c r="B37" s="22"/>
      <c r="C37" s="43">
        <f>SUM(C32:C36)</f>
        <v>207904369</v>
      </c>
      <c r="D37" s="43">
        <f>SUM(D32:D36)</f>
        <v>210765412</v>
      </c>
    </row>
    <row r="38" spans="1:6" x14ac:dyDescent="0.2">
      <c r="A38" s="17"/>
      <c r="B38" s="22"/>
      <c r="C38" s="61"/>
      <c r="D38" s="61"/>
    </row>
    <row r="39" spans="1:6" x14ac:dyDescent="0.2">
      <c r="A39" s="137" t="s">
        <v>30</v>
      </c>
      <c r="B39" s="22"/>
      <c r="C39" s="126">
        <v>19245287</v>
      </c>
      <c r="D39" s="126">
        <v>24042654</v>
      </c>
    </row>
    <row r="40" spans="1:6" x14ac:dyDescent="0.2">
      <c r="A40" s="137"/>
      <c r="B40" s="22"/>
      <c r="C40" s="126"/>
      <c r="D40" s="63"/>
    </row>
    <row r="41" spans="1:6" ht="10.8" thickBot="1" x14ac:dyDescent="0.25">
      <c r="A41" s="17" t="s">
        <v>10</v>
      </c>
      <c r="B41" s="22"/>
      <c r="C41" s="62">
        <f>SUM(C37:C39)</f>
        <v>227149656</v>
      </c>
      <c r="D41" s="62">
        <f>SUM(D37:D39)</f>
        <v>234808066</v>
      </c>
    </row>
    <row r="42" spans="1:6" x14ac:dyDescent="0.2">
      <c r="A42" s="38"/>
      <c r="B42" s="22"/>
      <c r="C42" s="48"/>
      <c r="D42" s="48"/>
    </row>
    <row r="43" spans="1:6" x14ac:dyDescent="0.2">
      <c r="A43" s="17" t="s">
        <v>11</v>
      </c>
      <c r="B43" s="21"/>
      <c r="C43" s="57"/>
      <c r="D43" s="58"/>
    </row>
    <row r="44" spans="1:6" x14ac:dyDescent="0.2">
      <c r="A44" s="17" t="s">
        <v>9</v>
      </c>
      <c r="B44" s="22"/>
      <c r="C44" s="29"/>
      <c r="D44" s="39"/>
    </row>
    <row r="45" spans="1:6" x14ac:dyDescent="0.2">
      <c r="A45" s="34" t="s">
        <v>6</v>
      </c>
      <c r="B45" s="22"/>
      <c r="C45" s="126">
        <v>152087751</v>
      </c>
      <c r="D45" s="126">
        <v>161980142</v>
      </c>
    </row>
    <row r="46" spans="1:6" x14ac:dyDescent="0.2">
      <c r="A46" s="34" t="s">
        <v>76</v>
      </c>
      <c r="B46" s="22"/>
      <c r="C46" s="126">
        <v>14871612</v>
      </c>
      <c r="D46" s="126">
        <v>6016509</v>
      </c>
      <c r="F46" s="34"/>
    </row>
    <row r="47" spans="1:6" x14ac:dyDescent="0.2">
      <c r="A47" s="32" t="s">
        <v>4</v>
      </c>
      <c r="B47" s="22"/>
      <c r="C47" s="126">
        <v>1463141</v>
      </c>
      <c r="D47" s="126">
        <v>2003796</v>
      </c>
    </row>
    <row r="48" spans="1:6" ht="10.8" thickBot="1" x14ac:dyDescent="0.25">
      <c r="A48" s="34" t="s">
        <v>46</v>
      </c>
      <c r="B48" s="22"/>
      <c r="C48" s="126">
        <v>23206021</v>
      </c>
      <c r="D48" s="126">
        <v>23982909</v>
      </c>
    </row>
    <row r="49" spans="1:4" ht="10.8" thickBot="1" x14ac:dyDescent="0.25">
      <c r="A49" s="17" t="s">
        <v>8</v>
      </c>
      <c r="B49" s="22"/>
      <c r="C49" s="43">
        <f>SUM(C45:C48)</f>
        <v>191628525</v>
      </c>
      <c r="D49" s="43">
        <f>SUM(D45:D48)</f>
        <v>193983356</v>
      </c>
    </row>
    <row r="50" spans="1:4" x14ac:dyDescent="0.2">
      <c r="A50" s="32"/>
      <c r="B50" s="22"/>
      <c r="C50" s="49"/>
      <c r="D50" s="50"/>
    </row>
    <row r="51" spans="1:4" x14ac:dyDescent="0.2">
      <c r="A51" s="17" t="s">
        <v>7</v>
      </c>
      <c r="B51" s="22"/>
      <c r="C51" s="29"/>
      <c r="D51" s="29"/>
    </row>
    <row r="52" spans="1:4" x14ac:dyDescent="0.2">
      <c r="A52" s="52" t="s">
        <v>6</v>
      </c>
      <c r="B52" s="22"/>
      <c r="C52" s="126">
        <v>131137269</v>
      </c>
      <c r="D52" s="126">
        <v>126731691</v>
      </c>
    </row>
    <row r="53" spans="1:4" x14ac:dyDescent="0.2">
      <c r="A53" s="34" t="s">
        <v>76</v>
      </c>
      <c r="B53" s="22"/>
      <c r="C53" s="126">
        <v>5134352</v>
      </c>
      <c r="D53" s="126">
        <v>3233709</v>
      </c>
    </row>
    <row r="54" spans="1:4" x14ac:dyDescent="0.2">
      <c r="A54" s="52" t="s">
        <v>77</v>
      </c>
      <c r="B54" s="21"/>
      <c r="C54" s="126">
        <v>38108250</v>
      </c>
      <c r="D54" s="126">
        <v>37305750</v>
      </c>
    </row>
    <row r="55" spans="1:4" x14ac:dyDescent="0.2">
      <c r="A55" s="52" t="s">
        <v>32</v>
      </c>
      <c r="B55" s="22"/>
      <c r="C55" s="126">
        <v>125588781</v>
      </c>
      <c r="D55" s="126">
        <v>109382283</v>
      </c>
    </row>
    <row r="56" spans="1:4" x14ac:dyDescent="0.2">
      <c r="A56" s="52" t="s">
        <v>78</v>
      </c>
      <c r="C56" s="126">
        <v>7257263</v>
      </c>
      <c r="D56" s="126">
        <v>6843919</v>
      </c>
    </row>
    <row r="57" spans="1:4" x14ac:dyDescent="0.2">
      <c r="A57" s="52" t="s">
        <v>5</v>
      </c>
      <c r="C57" s="126">
        <v>2617540</v>
      </c>
      <c r="D57" s="126">
        <v>1719138</v>
      </c>
    </row>
    <row r="58" spans="1:4" ht="10.8" thickBot="1" x14ac:dyDescent="0.25">
      <c r="A58" s="52" t="s">
        <v>4</v>
      </c>
      <c r="C58" s="126">
        <v>6561940</v>
      </c>
      <c r="D58" s="126">
        <v>3086972</v>
      </c>
    </row>
    <row r="59" spans="1:4" ht="10.8" thickBot="1" x14ac:dyDescent="0.25">
      <c r="A59" s="17" t="s">
        <v>3</v>
      </c>
      <c r="C59" s="43">
        <f>SUM(C52:C58)</f>
        <v>316405395</v>
      </c>
      <c r="D59" s="43">
        <f>SUM(D52:D58)</f>
        <v>288303462</v>
      </c>
    </row>
    <row r="60" spans="1:4" ht="10.8" thickBot="1" x14ac:dyDescent="0.25">
      <c r="A60" s="17"/>
      <c r="C60" s="43"/>
      <c r="D60" s="43"/>
    </row>
    <row r="61" spans="1:4" ht="10.8" thickBot="1" x14ac:dyDescent="0.25">
      <c r="A61" s="17" t="s">
        <v>2</v>
      </c>
      <c r="C61" s="43">
        <f>C59+C49</f>
        <v>508033920</v>
      </c>
      <c r="D61" s="43">
        <f>D59+D49</f>
        <v>482286818</v>
      </c>
    </row>
    <row r="62" spans="1:4" ht="10.8" thickBot="1" x14ac:dyDescent="0.25">
      <c r="A62" s="137"/>
      <c r="C62" s="44"/>
      <c r="D62" s="44" t="s">
        <v>0</v>
      </c>
    </row>
    <row r="63" spans="1:4" ht="10.8" thickBot="1" x14ac:dyDescent="0.25">
      <c r="A63" s="17" t="s">
        <v>79</v>
      </c>
      <c r="C63" s="46">
        <f>C61+C41</f>
        <v>735183576</v>
      </c>
      <c r="D63" s="46">
        <f>D61+D41</f>
        <v>717094884</v>
      </c>
    </row>
    <row r="64" spans="1:4" ht="10.8" thickTop="1" x14ac:dyDescent="0.2">
      <c r="A64" s="52"/>
      <c r="D64" s="51"/>
    </row>
    <row r="65" spans="4:4" x14ac:dyDescent="0.2">
      <c r="D65" s="51"/>
    </row>
    <row r="66" spans="4:4" x14ac:dyDescent="0.2">
      <c r="D66" s="51"/>
    </row>
    <row r="67" spans="4:4" x14ac:dyDescent="0.2">
      <c r="D67" s="51"/>
    </row>
    <row r="68" spans="4:4" x14ac:dyDescent="0.2">
      <c r="D68" s="51"/>
    </row>
    <row r="69" spans="4:4" x14ac:dyDescent="0.2">
      <c r="D69" s="51"/>
    </row>
    <row r="70" spans="4:4" x14ac:dyDescent="0.2">
      <c r="D70" s="51"/>
    </row>
    <row r="71" spans="4:4" x14ac:dyDescent="0.2">
      <c r="D71" s="51"/>
    </row>
    <row r="72" spans="4:4" x14ac:dyDescent="0.2">
      <c r="D72" s="51"/>
    </row>
    <row r="73" spans="4:4" x14ac:dyDescent="0.2">
      <c r="D73" s="51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34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J32" sqref="J32"/>
    </sheetView>
  </sheetViews>
  <sheetFormatPr defaultColWidth="8.6640625" defaultRowHeight="10.199999999999999" x14ac:dyDescent="0.2"/>
  <cols>
    <col min="1" max="1" width="43.21875" style="14" customWidth="1"/>
    <col min="2" max="2" width="2.44140625" style="52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1.5546875" style="1" customWidth="1"/>
    <col min="7" max="7" width="13.44140625" style="1" customWidth="1"/>
    <col min="8" max="8" width="19.6640625" style="1" customWidth="1"/>
    <col min="9" max="9" width="12.44140625" style="1" bestFit="1" customWidth="1"/>
    <col min="10" max="10" width="12.6640625" style="1" customWidth="1"/>
    <col min="11" max="16384" width="8.6640625" style="52"/>
  </cols>
  <sheetData>
    <row r="1" spans="1:10" x14ac:dyDescent="0.2">
      <c r="A1" s="93" t="s">
        <v>108</v>
      </c>
    </row>
    <row r="2" spans="1:10" x14ac:dyDescent="0.2">
      <c r="A2" s="95" t="s">
        <v>49</v>
      </c>
      <c r="B2" s="94"/>
    </row>
    <row r="3" spans="1:10" x14ac:dyDescent="0.2">
      <c r="A3" s="98"/>
      <c r="B3" s="94"/>
    </row>
    <row r="4" spans="1:10" x14ac:dyDescent="0.2">
      <c r="A4" s="98"/>
      <c r="B4" s="94"/>
      <c r="C4" s="103" t="s">
        <v>106</v>
      </c>
      <c r="D4" s="2"/>
    </row>
    <row r="5" spans="1:10" x14ac:dyDescent="0.2">
      <c r="A5" s="98"/>
      <c r="B5" s="94"/>
      <c r="C5" s="104" t="s">
        <v>184</v>
      </c>
      <c r="D5" s="31"/>
    </row>
    <row r="6" spans="1:10" x14ac:dyDescent="0.2">
      <c r="A6" s="98"/>
      <c r="B6" s="94"/>
    </row>
    <row r="7" spans="1:10" x14ac:dyDescent="0.2">
      <c r="A7" s="98"/>
      <c r="B7" s="94"/>
      <c r="C7" s="158"/>
      <c r="D7" s="158"/>
      <c r="E7" s="158"/>
      <c r="F7" s="158"/>
      <c r="G7" s="159"/>
      <c r="H7" s="64"/>
    </row>
    <row r="8" spans="1:10" ht="37.200000000000003" customHeight="1" x14ac:dyDescent="0.2">
      <c r="A8" s="53"/>
      <c r="B8" s="53"/>
      <c r="C8" s="127" t="s">
        <v>12</v>
      </c>
      <c r="D8" s="127" t="s">
        <v>20</v>
      </c>
      <c r="E8" s="127" t="s">
        <v>40</v>
      </c>
      <c r="F8" s="127" t="s">
        <v>41</v>
      </c>
      <c r="G8" s="127" t="s">
        <v>64</v>
      </c>
      <c r="H8" s="127" t="s">
        <v>62</v>
      </c>
      <c r="I8" s="127" t="s">
        <v>30</v>
      </c>
      <c r="J8" s="127" t="s">
        <v>10</v>
      </c>
    </row>
    <row r="9" spans="1:10" x14ac:dyDescent="0.2">
      <c r="C9" s="10"/>
      <c r="D9" s="11"/>
      <c r="E9" s="11"/>
      <c r="F9" s="12"/>
      <c r="G9" s="12"/>
      <c r="H9" s="10"/>
      <c r="I9" s="10"/>
      <c r="J9" s="10"/>
    </row>
    <row r="10" spans="1:10" x14ac:dyDescent="0.2">
      <c r="A10" s="35" t="s">
        <v>145</v>
      </c>
      <c r="B10" s="21"/>
      <c r="C10" s="9">
        <v>176945730</v>
      </c>
      <c r="D10" s="9">
        <v>38</v>
      </c>
      <c r="E10" s="9">
        <v>16452299</v>
      </c>
      <c r="F10" s="9">
        <v>403721</v>
      </c>
      <c r="G10" s="9">
        <v>-32782295</v>
      </c>
      <c r="H10" s="9">
        <f>SUM(C10:G10)</f>
        <v>161019493</v>
      </c>
      <c r="I10" s="9">
        <v>22579427</v>
      </c>
      <c r="J10" s="9">
        <f>H10+I10</f>
        <v>183598920</v>
      </c>
    </row>
    <row r="11" spans="1:10" x14ac:dyDescent="0.2">
      <c r="A11" s="34" t="s">
        <v>146</v>
      </c>
      <c r="B11" s="32"/>
      <c r="C11" s="6">
        <v>0</v>
      </c>
      <c r="D11" s="7">
        <v>0</v>
      </c>
      <c r="E11" s="7">
        <v>0</v>
      </c>
      <c r="F11" s="6">
        <v>0</v>
      </c>
      <c r="G11" s="6">
        <v>7328952</v>
      </c>
      <c r="H11" s="6">
        <f t="shared" ref="H11:H12" si="0">SUM(C11:G11)</f>
        <v>7328952</v>
      </c>
      <c r="I11" s="6">
        <v>5201763</v>
      </c>
      <c r="J11" s="6">
        <f t="shared" ref="J11:J12" si="1">H11+I11</f>
        <v>12530715</v>
      </c>
    </row>
    <row r="12" spans="1:10" x14ac:dyDescent="0.2">
      <c r="A12" s="34" t="s">
        <v>31</v>
      </c>
      <c r="B12" s="32"/>
      <c r="C12" s="6">
        <v>0</v>
      </c>
      <c r="D12" s="7">
        <v>0</v>
      </c>
      <c r="E12" s="6"/>
      <c r="F12" s="6">
        <v>-26676</v>
      </c>
      <c r="G12" s="6">
        <v>0</v>
      </c>
      <c r="H12" s="6">
        <f t="shared" si="0"/>
        <v>-26676</v>
      </c>
      <c r="I12" s="6">
        <v>-17784</v>
      </c>
      <c r="J12" s="6">
        <f t="shared" si="1"/>
        <v>-44460</v>
      </c>
    </row>
    <row r="13" spans="1:10" ht="10.8" thickBot="1" x14ac:dyDescent="0.25">
      <c r="A13" s="35" t="s">
        <v>147</v>
      </c>
      <c r="B13" s="32"/>
      <c r="C13" s="145">
        <f>SUM(C11:C12)</f>
        <v>0</v>
      </c>
      <c r="D13" s="146">
        <f t="shared" ref="D13:J13" si="2">SUM(D11:D12)</f>
        <v>0</v>
      </c>
      <c r="E13" s="147">
        <f t="shared" si="2"/>
        <v>0</v>
      </c>
      <c r="F13" s="147">
        <f t="shared" si="2"/>
        <v>-26676</v>
      </c>
      <c r="G13" s="147">
        <f t="shared" si="2"/>
        <v>7328952</v>
      </c>
      <c r="H13" s="147">
        <f t="shared" si="2"/>
        <v>7302276</v>
      </c>
      <c r="I13" s="147">
        <f t="shared" si="2"/>
        <v>5183979</v>
      </c>
      <c r="J13" s="147">
        <f t="shared" si="2"/>
        <v>12486255</v>
      </c>
    </row>
    <row r="14" spans="1:10" x14ac:dyDescent="0.2">
      <c r="A14" s="16"/>
      <c r="B14" s="32"/>
      <c r="C14" s="5"/>
      <c r="D14" s="5"/>
      <c r="E14" s="5"/>
      <c r="F14" s="5"/>
      <c r="G14" s="5"/>
      <c r="H14" s="5"/>
      <c r="I14" s="5"/>
      <c r="J14" s="5"/>
    </row>
    <row r="15" spans="1:10" x14ac:dyDescent="0.2">
      <c r="A15" s="17" t="s">
        <v>148</v>
      </c>
      <c r="B15" s="21"/>
      <c r="C15" s="6"/>
      <c r="D15" s="7"/>
      <c r="E15" s="7"/>
      <c r="F15" s="6"/>
      <c r="G15" s="6"/>
      <c r="H15" s="6"/>
      <c r="I15" s="6"/>
      <c r="J15" s="6"/>
    </row>
    <row r="16" spans="1:10" x14ac:dyDescent="0.2">
      <c r="A16" s="34" t="s">
        <v>103</v>
      </c>
      <c r="B16" s="21"/>
      <c r="C16" s="6">
        <v>71726490</v>
      </c>
      <c r="D16" s="7">
        <v>6</v>
      </c>
      <c r="E16" s="7">
        <v>0</v>
      </c>
      <c r="F16" s="6">
        <v>0</v>
      </c>
      <c r="G16" s="6">
        <v>0</v>
      </c>
      <c r="H16" s="6">
        <f t="shared" ref="H16:H18" si="3">SUM(C16:G16)</f>
        <v>71726496</v>
      </c>
      <c r="I16" s="6">
        <v>0</v>
      </c>
      <c r="J16" s="6">
        <f t="shared" ref="J16:J18" si="4">H16+I16</f>
        <v>71726496</v>
      </c>
    </row>
    <row r="17" spans="1:12" x14ac:dyDescent="0.2">
      <c r="A17" s="34" t="s">
        <v>63</v>
      </c>
      <c r="B17" s="21"/>
      <c r="C17" s="6">
        <v>0</v>
      </c>
      <c r="D17" s="7">
        <v>0</v>
      </c>
      <c r="E17" s="7">
        <v>0</v>
      </c>
      <c r="F17" s="6">
        <v>0</v>
      </c>
      <c r="G17" s="6">
        <v>-203495</v>
      </c>
      <c r="H17" s="6">
        <f t="shared" si="3"/>
        <v>-203495</v>
      </c>
      <c r="I17" s="6">
        <v>0</v>
      </c>
      <c r="J17" s="6">
        <f t="shared" si="4"/>
        <v>-203495</v>
      </c>
    </row>
    <row r="18" spans="1:12" x14ac:dyDescent="0.2">
      <c r="A18" s="34" t="s">
        <v>80</v>
      </c>
      <c r="B18" s="21"/>
      <c r="C18" s="6">
        <v>0</v>
      </c>
      <c r="D18" s="7">
        <v>0</v>
      </c>
      <c r="E18" s="7">
        <v>0</v>
      </c>
      <c r="F18" s="6">
        <v>0</v>
      </c>
      <c r="G18" s="6">
        <v>0</v>
      </c>
      <c r="H18" s="6">
        <f t="shared" si="3"/>
        <v>0</v>
      </c>
      <c r="I18" s="6">
        <v>9105651</v>
      </c>
      <c r="J18" s="6">
        <f t="shared" si="4"/>
        <v>9105651</v>
      </c>
      <c r="L18" s="34"/>
    </row>
    <row r="19" spans="1:12" ht="21" thickBot="1" x14ac:dyDescent="0.25">
      <c r="A19" s="17" t="s">
        <v>182</v>
      </c>
      <c r="B19" s="21"/>
      <c r="C19" s="147">
        <f>C10+C13+SUM(C16:C18)</f>
        <v>248672220</v>
      </c>
      <c r="D19" s="147">
        <f t="shared" ref="D19:J19" si="5">D10+D13+SUM(D16:D18)</f>
        <v>44</v>
      </c>
      <c r="E19" s="147">
        <f t="shared" si="5"/>
        <v>16452299</v>
      </c>
      <c r="F19" s="147">
        <f t="shared" si="5"/>
        <v>377045</v>
      </c>
      <c r="G19" s="147">
        <f t="shared" si="5"/>
        <v>-25656838</v>
      </c>
      <c r="H19" s="147">
        <f t="shared" si="5"/>
        <v>239844770</v>
      </c>
      <c r="I19" s="147">
        <f t="shared" si="5"/>
        <v>36869057</v>
      </c>
      <c r="J19" s="147">
        <f t="shared" si="5"/>
        <v>276713827</v>
      </c>
    </row>
    <row r="20" spans="1:12" x14ac:dyDescent="0.2">
      <c r="C20" s="148"/>
      <c r="D20" s="148"/>
      <c r="E20" s="148"/>
      <c r="F20" s="148"/>
      <c r="G20" s="148"/>
      <c r="H20" s="148"/>
      <c r="I20" s="148"/>
      <c r="J20" s="148"/>
    </row>
    <row r="21" spans="1:12" ht="10.8" thickBot="1" x14ac:dyDescent="0.25">
      <c r="A21" s="35" t="s">
        <v>149</v>
      </c>
      <c r="B21" s="21"/>
      <c r="C21" s="147">
        <v>248672220</v>
      </c>
      <c r="D21" s="147">
        <v>44</v>
      </c>
      <c r="E21" s="147">
        <v>18822243</v>
      </c>
      <c r="F21" s="147">
        <v>334872</v>
      </c>
      <c r="G21" s="147">
        <v>-57063967</v>
      </c>
      <c r="H21" s="147">
        <f>SUM(C21:G21)</f>
        <v>210765412</v>
      </c>
      <c r="I21" s="147">
        <v>24042654</v>
      </c>
      <c r="J21" s="147">
        <f>H21+I21</f>
        <v>234808066</v>
      </c>
    </row>
    <row r="22" spans="1:12" x14ac:dyDescent="0.2">
      <c r="A22" s="34" t="s">
        <v>146</v>
      </c>
      <c r="B22" s="32"/>
      <c r="C22" s="6">
        <v>0</v>
      </c>
      <c r="D22" s="7">
        <v>0</v>
      </c>
      <c r="E22" s="7">
        <v>0</v>
      </c>
      <c r="F22" s="6">
        <v>0</v>
      </c>
      <c r="G22" s="6">
        <v>-3006155</v>
      </c>
      <c r="H22" s="6">
        <f t="shared" ref="H22:H23" si="6">SUM(C22:G22)</f>
        <v>-3006155</v>
      </c>
      <c r="I22" s="6">
        <v>-3113148</v>
      </c>
      <c r="J22" s="6">
        <f t="shared" ref="J22:J23" si="7">H22+I22</f>
        <v>-6119303</v>
      </c>
    </row>
    <row r="23" spans="1:12" x14ac:dyDescent="0.2">
      <c r="A23" s="34" t="s">
        <v>31</v>
      </c>
      <c r="B23" s="32"/>
      <c r="C23" s="6">
        <v>0</v>
      </c>
      <c r="D23" s="7">
        <v>0</v>
      </c>
      <c r="E23" s="7">
        <v>0</v>
      </c>
      <c r="F23" s="6">
        <v>156301</v>
      </c>
      <c r="G23" s="6">
        <v>0</v>
      </c>
      <c r="H23" s="6">
        <f t="shared" si="6"/>
        <v>156301</v>
      </c>
      <c r="I23" s="6">
        <v>104200</v>
      </c>
      <c r="J23" s="6">
        <f t="shared" si="7"/>
        <v>260501</v>
      </c>
    </row>
    <row r="24" spans="1:12" x14ac:dyDescent="0.2">
      <c r="A24" s="35" t="s">
        <v>147</v>
      </c>
      <c r="B24" s="32"/>
      <c r="C24" s="8">
        <f>SUM(C22:C23)</f>
        <v>0</v>
      </c>
      <c r="D24" s="55">
        <f t="shared" ref="D24:J24" si="8">SUM(D22:D23)</f>
        <v>0</v>
      </c>
      <c r="E24" s="54">
        <f t="shared" si="8"/>
        <v>0</v>
      </c>
      <c r="F24" s="54">
        <f t="shared" si="8"/>
        <v>156301</v>
      </c>
      <c r="G24" s="54">
        <f t="shared" si="8"/>
        <v>-3006155</v>
      </c>
      <c r="H24" s="54">
        <f t="shared" si="8"/>
        <v>-2849854</v>
      </c>
      <c r="I24" s="54">
        <f t="shared" si="8"/>
        <v>-3008948</v>
      </c>
      <c r="J24" s="54">
        <f t="shared" si="8"/>
        <v>-5858802</v>
      </c>
    </row>
    <row r="25" spans="1:12" s="60" customFormat="1" x14ac:dyDescent="0.2">
      <c r="A25" s="16"/>
      <c r="B25" s="32"/>
      <c r="C25" s="5"/>
      <c r="D25" s="5"/>
      <c r="E25" s="5"/>
      <c r="F25" s="5"/>
      <c r="G25" s="5"/>
      <c r="H25" s="5"/>
      <c r="I25" s="5"/>
      <c r="J25" s="5"/>
    </row>
    <row r="26" spans="1:12" s="60" customFormat="1" x14ac:dyDescent="0.2">
      <c r="A26" s="16" t="s">
        <v>148</v>
      </c>
      <c r="B26" s="21"/>
      <c r="C26" s="6"/>
      <c r="D26" s="6"/>
      <c r="E26" s="6"/>
      <c r="F26" s="6"/>
      <c r="G26" s="6"/>
      <c r="H26" s="6"/>
      <c r="I26" s="6"/>
      <c r="J26" s="6"/>
    </row>
    <row r="27" spans="1:12" x14ac:dyDescent="0.2">
      <c r="A27" s="34" t="s">
        <v>103</v>
      </c>
      <c r="B27" s="21"/>
      <c r="C27" s="6">
        <v>0</v>
      </c>
      <c r="D27" s="6">
        <v>0</v>
      </c>
      <c r="E27" s="7">
        <v>0</v>
      </c>
      <c r="F27" s="6">
        <v>0</v>
      </c>
      <c r="G27" s="6">
        <v>0</v>
      </c>
      <c r="H27" s="6">
        <v>0</v>
      </c>
      <c r="I27" s="6">
        <v>-1788449</v>
      </c>
      <c r="J27" s="6">
        <f>I27</f>
        <v>-1788449</v>
      </c>
    </row>
    <row r="28" spans="1:12" x14ac:dyDescent="0.2">
      <c r="A28" s="34" t="s">
        <v>63</v>
      </c>
      <c r="B28" s="21"/>
      <c r="C28" s="6">
        <v>0</v>
      </c>
      <c r="D28" s="7">
        <v>0</v>
      </c>
      <c r="E28" s="7">
        <v>0</v>
      </c>
      <c r="F28" s="6">
        <v>0</v>
      </c>
      <c r="G28" s="6">
        <v>-11189</v>
      </c>
      <c r="H28" s="6">
        <f>G28</f>
        <v>-11189</v>
      </c>
      <c r="I28" s="6">
        <v>0</v>
      </c>
      <c r="J28" s="6">
        <f>H28</f>
        <v>-11189</v>
      </c>
    </row>
    <row r="29" spans="1:12" x14ac:dyDescent="0.2">
      <c r="A29" s="34" t="s">
        <v>80</v>
      </c>
      <c r="B29" s="21"/>
      <c r="C29" s="6">
        <v>0</v>
      </c>
      <c r="D29" s="7">
        <v>0</v>
      </c>
      <c r="E29" s="7">
        <v>0</v>
      </c>
      <c r="F29" s="6">
        <v>0</v>
      </c>
      <c r="G29" s="6">
        <v>0</v>
      </c>
      <c r="H29" s="6">
        <v>0</v>
      </c>
      <c r="I29" s="6">
        <v>30</v>
      </c>
      <c r="J29" s="6">
        <f>I29</f>
        <v>30</v>
      </c>
    </row>
    <row r="30" spans="1:12" ht="21" thickBot="1" x14ac:dyDescent="0.25">
      <c r="A30" s="17" t="s">
        <v>183</v>
      </c>
      <c r="B30" s="21"/>
      <c r="C30" s="147">
        <f>SUM(C21,C24,C27:C29)</f>
        <v>248672220</v>
      </c>
      <c r="D30" s="147">
        <f t="shared" ref="D30:J30" si="9">SUM(D21,D24,D27:D29)</f>
        <v>44</v>
      </c>
      <c r="E30" s="147">
        <f t="shared" si="9"/>
        <v>18822243</v>
      </c>
      <c r="F30" s="147">
        <f t="shared" si="9"/>
        <v>491173</v>
      </c>
      <c r="G30" s="147">
        <f t="shared" si="9"/>
        <v>-60081311</v>
      </c>
      <c r="H30" s="147">
        <f t="shared" si="9"/>
        <v>207904369</v>
      </c>
      <c r="I30" s="147">
        <f t="shared" si="9"/>
        <v>19245287</v>
      </c>
      <c r="J30" s="147">
        <f t="shared" si="9"/>
        <v>227149656</v>
      </c>
    </row>
    <row r="34" spans="3:10" x14ac:dyDescent="0.2">
      <c r="C34" s="94"/>
      <c r="D34" s="94"/>
      <c r="E34" s="94"/>
      <c r="F34" s="94"/>
      <c r="G34" s="94"/>
      <c r="H34" s="94"/>
      <c r="I34" s="94"/>
      <c r="J34" s="94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E58"/>
  <sheetViews>
    <sheetView showGridLines="0" zoomScaleNormal="100" workbookViewId="0">
      <pane xSplit="1" ySplit="8" topLeftCell="B31" activePane="bottomRight" state="frozen"/>
      <selection activeCell="C16" sqref="C16"/>
      <selection pane="topRight" activeCell="C16" sqref="C16"/>
      <selection pane="bottomLeft" activeCell="C16" sqref="C16"/>
      <selection pane="bottomRight" activeCell="D59" sqref="D59"/>
    </sheetView>
  </sheetViews>
  <sheetFormatPr defaultColWidth="8.6640625" defaultRowHeight="10.199999999999999" x14ac:dyDescent="0.2"/>
  <cols>
    <col min="1" max="1" width="57.109375" style="14" customWidth="1"/>
    <col min="2" max="2" width="4.33203125" style="52" bestFit="1" customWidth="1"/>
    <col min="3" max="3" width="18.77734375" style="99" customWidth="1"/>
    <col min="4" max="4" width="19.5546875" style="99" customWidth="1"/>
    <col min="5" max="16384" width="8.6640625" style="52"/>
  </cols>
  <sheetData>
    <row r="1" spans="1:5" x14ac:dyDescent="0.2">
      <c r="A1" s="93" t="s">
        <v>108</v>
      </c>
    </row>
    <row r="2" spans="1:5" x14ac:dyDescent="0.2">
      <c r="A2" s="102" t="s">
        <v>49</v>
      </c>
      <c r="B2" s="94"/>
      <c r="E2" s="94"/>
    </row>
    <row r="3" spans="1:5" x14ac:dyDescent="0.2">
      <c r="A3" s="98"/>
      <c r="B3" s="94"/>
      <c r="E3" s="94"/>
    </row>
    <row r="4" spans="1:5" x14ac:dyDescent="0.2">
      <c r="A4" s="98"/>
      <c r="B4" s="96" t="s">
        <v>150</v>
      </c>
      <c r="E4" s="94"/>
    </row>
    <row r="5" spans="1:5" x14ac:dyDescent="0.2">
      <c r="A5" s="98"/>
      <c r="B5" s="97" t="s">
        <v>184</v>
      </c>
      <c r="E5" s="94"/>
    </row>
    <row r="6" spans="1:5" x14ac:dyDescent="0.2">
      <c r="A6" s="98"/>
      <c r="B6" s="100"/>
      <c r="E6" s="94"/>
    </row>
    <row r="7" spans="1:5" x14ac:dyDescent="0.2">
      <c r="A7" s="98"/>
      <c r="B7" s="94"/>
      <c r="C7" s="157" t="s">
        <v>177</v>
      </c>
      <c r="D7" s="157"/>
      <c r="E7" s="94"/>
    </row>
    <row r="8" spans="1:5" ht="21" thickBot="1" x14ac:dyDescent="0.25">
      <c r="A8" s="20"/>
      <c r="B8" s="16"/>
      <c r="C8" s="143" t="s">
        <v>185</v>
      </c>
      <c r="D8" s="143" t="s">
        <v>186</v>
      </c>
    </row>
    <row r="9" spans="1:5" x14ac:dyDescent="0.2">
      <c r="A9" s="20"/>
      <c r="B9" s="16"/>
      <c r="C9" s="110"/>
      <c r="D9" s="110"/>
    </row>
    <row r="10" spans="1:5" ht="7.5" customHeight="1" x14ac:dyDescent="0.2">
      <c r="A10" s="53"/>
      <c r="B10" s="16"/>
      <c r="C10" s="128"/>
      <c r="D10" s="128"/>
    </row>
    <row r="11" spans="1:5" ht="10.8" thickBot="1" x14ac:dyDescent="0.25">
      <c r="A11" s="82" t="s">
        <v>85</v>
      </c>
      <c r="B11" s="13"/>
      <c r="C11" s="72">
        <v>-5112520</v>
      </c>
      <c r="D11" s="72">
        <v>15618040</v>
      </c>
      <c r="E11" s="33"/>
    </row>
    <row r="12" spans="1:5" ht="10.8" thickTop="1" x14ac:dyDescent="0.2">
      <c r="A12" s="83" t="s">
        <v>81</v>
      </c>
      <c r="B12" s="73"/>
      <c r="C12" s="1"/>
      <c r="D12" s="129"/>
    </row>
    <row r="13" spans="1:5" x14ac:dyDescent="0.2">
      <c r="A13" s="53" t="s">
        <v>86</v>
      </c>
      <c r="C13" s="138">
        <v>23607733</v>
      </c>
      <c r="D13" s="76">
        <v>22683801</v>
      </c>
    </row>
    <row r="14" spans="1:5" x14ac:dyDescent="0.2">
      <c r="A14" s="53" t="s">
        <v>97</v>
      </c>
      <c r="C14" s="138">
        <v>-791677</v>
      </c>
      <c r="D14" s="76">
        <v>-790877</v>
      </c>
    </row>
    <row r="15" spans="1:5" x14ac:dyDescent="0.2">
      <c r="A15" s="53" t="s">
        <v>87</v>
      </c>
      <c r="C15" s="138">
        <v>431974</v>
      </c>
      <c r="D15" s="76">
        <v>-10859</v>
      </c>
    </row>
    <row r="16" spans="1:5" ht="20.399999999999999" x14ac:dyDescent="0.2">
      <c r="A16" s="53" t="s">
        <v>151</v>
      </c>
      <c r="C16" s="138">
        <v>193997</v>
      </c>
      <c r="D16" s="76">
        <v>-1342977</v>
      </c>
    </row>
    <row r="17" spans="1:4" x14ac:dyDescent="0.2">
      <c r="A17" s="53" t="s">
        <v>88</v>
      </c>
      <c r="C17" s="138">
        <v>-77888</v>
      </c>
      <c r="D17" s="76">
        <v>-244190</v>
      </c>
    </row>
    <row r="18" spans="1:4" x14ac:dyDescent="0.2">
      <c r="A18" s="53" t="s">
        <v>89</v>
      </c>
      <c r="C18" s="138">
        <v>14559639</v>
      </c>
      <c r="D18" s="76">
        <v>16689914</v>
      </c>
    </row>
    <row r="19" spans="1:4" x14ac:dyDescent="0.2">
      <c r="A19" s="53" t="s">
        <v>90</v>
      </c>
      <c r="C19" s="138">
        <v>4196237</v>
      </c>
      <c r="D19" s="76">
        <v>112639</v>
      </c>
    </row>
    <row r="20" spans="1:4" x14ac:dyDescent="0.2">
      <c r="A20" s="53" t="s">
        <v>91</v>
      </c>
      <c r="C20" s="138">
        <v>-237110</v>
      </c>
      <c r="D20" s="76">
        <v>-437805</v>
      </c>
    </row>
    <row r="21" spans="1:4" x14ac:dyDescent="0.2">
      <c r="A21" s="53"/>
      <c r="C21" s="6"/>
      <c r="D21" s="7"/>
    </row>
    <row r="22" spans="1:4" ht="20.399999999999999" x14ac:dyDescent="0.2">
      <c r="A22" s="83" t="s">
        <v>82</v>
      </c>
      <c r="B22" s="73"/>
      <c r="C22" s="130"/>
      <c r="D22" s="129"/>
    </row>
    <row r="23" spans="1:4" x14ac:dyDescent="0.2">
      <c r="A23" s="53" t="s">
        <v>104</v>
      </c>
      <c r="C23" s="138">
        <v>-51990145</v>
      </c>
      <c r="D23" s="76">
        <v>-55154483</v>
      </c>
    </row>
    <row r="24" spans="1:4" x14ac:dyDescent="0.2">
      <c r="A24" s="84" t="s">
        <v>193</v>
      </c>
      <c r="C24" s="138">
        <v>27519305</v>
      </c>
      <c r="D24" s="76">
        <v>-4087496</v>
      </c>
    </row>
    <row r="25" spans="1:4" x14ac:dyDescent="0.2">
      <c r="A25" s="52" t="s">
        <v>152</v>
      </c>
      <c r="C25" s="138">
        <v>15239041</v>
      </c>
      <c r="D25" s="76">
        <v>29587766</v>
      </c>
    </row>
    <row r="26" spans="1:4" ht="10.8" thickBot="1" x14ac:dyDescent="0.25">
      <c r="A26" s="52" t="s">
        <v>153</v>
      </c>
      <c r="C26" s="78">
        <v>-1982544</v>
      </c>
      <c r="D26" s="79">
        <v>-608394</v>
      </c>
    </row>
    <row r="27" spans="1:4" ht="10.8" thickBot="1" x14ac:dyDescent="0.25">
      <c r="A27" s="82" t="s">
        <v>92</v>
      </c>
      <c r="B27" s="13"/>
      <c r="C27" s="123">
        <f>SUM(C11,C13:C20,C23:C26)</f>
        <v>25556042</v>
      </c>
      <c r="D27" s="123">
        <f>SUM(D11,D13:D20,D23:D26)</f>
        <v>22015079</v>
      </c>
    </row>
    <row r="28" spans="1:4" ht="10.8" thickTop="1" x14ac:dyDescent="0.2">
      <c r="A28" s="82"/>
      <c r="B28" s="13"/>
      <c r="C28" s="92"/>
      <c r="D28" s="131"/>
    </row>
    <row r="29" spans="1:4" ht="10.8" thickBot="1" x14ac:dyDescent="0.25">
      <c r="A29" s="53" t="s">
        <v>21</v>
      </c>
      <c r="B29" s="32"/>
      <c r="C29" s="78">
        <v>-885268</v>
      </c>
      <c r="D29" s="79">
        <v>-1867404</v>
      </c>
    </row>
    <row r="30" spans="1:4" x14ac:dyDescent="0.2">
      <c r="A30" s="53"/>
      <c r="B30" s="32"/>
      <c r="C30" s="132"/>
      <c r="D30" s="133"/>
    </row>
    <row r="31" spans="1:4" ht="10.8" thickBot="1" x14ac:dyDescent="0.25">
      <c r="A31" s="82" t="s">
        <v>154</v>
      </c>
      <c r="B31" s="13"/>
      <c r="C31" s="123">
        <f>C27+C29</f>
        <v>24670774</v>
      </c>
      <c r="D31" s="123">
        <f>D27+D29</f>
        <v>20147675</v>
      </c>
    </row>
    <row r="32" spans="1:4" ht="10.8" thickTop="1" x14ac:dyDescent="0.2">
      <c r="C32" s="1"/>
      <c r="D32" s="7"/>
    </row>
    <row r="33" spans="1:4" x14ac:dyDescent="0.2">
      <c r="A33" s="83" t="s">
        <v>83</v>
      </c>
      <c r="B33" s="73"/>
      <c r="C33" s="1"/>
      <c r="D33" s="134"/>
    </row>
    <row r="34" spans="1:4" x14ac:dyDescent="0.2">
      <c r="A34" s="137" t="s">
        <v>155</v>
      </c>
      <c r="B34" s="32"/>
      <c r="C34" s="138">
        <v>0</v>
      </c>
      <c r="D34" s="76">
        <v>-33209084</v>
      </c>
    </row>
    <row r="35" spans="1:4" x14ac:dyDescent="0.2">
      <c r="A35" s="137" t="s">
        <v>156</v>
      </c>
      <c r="B35" s="32"/>
      <c r="C35" s="138">
        <v>-19634954</v>
      </c>
      <c r="D35" s="76">
        <v>-15577648</v>
      </c>
    </row>
    <row r="36" spans="1:4" x14ac:dyDescent="0.2">
      <c r="A36" s="137" t="s">
        <v>157</v>
      </c>
      <c r="B36" s="32"/>
      <c r="C36" s="138">
        <v>-264919</v>
      </c>
      <c r="D36" s="76">
        <v>-39592</v>
      </c>
    </row>
    <row r="37" spans="1:4" x14ac:dyDescent="0.2">
      <c r="A37" s="53" t="s">
        <v>93</v>
      </c>
      <c r="B37" s="32"/>
      <c r="C37" s="138">
        <v>3725990</v>
      </c>
      <c r="D37" s="76">
        <v>1021352</v>
      </c>
    </row>
    <row r="38" spans="1:4" x14ac:dyDescent="0.2">
      <c r="A38" s="137" t="s">
        <v>158</v>
      </c>
      <c r="B38" s="32"/>
      <c r="C38" s="138">
        <v>77888</v>
      </c>
      <c r="D38" s="76">
        <v>244190</v>
      </c>
    </row>
    <row r="39" spans="1:4" ht="10.8" thickBot="1" x14ac:dyDescent="0.25">
      <c r="A39" s="53" t="s">
        <v>94</v>
      </c>
      <c r="B39" s="32"/>
      <c r="C39" s="78">
        <v>3073102</v>
      </c>
      <c r="D39" s="79">
        <v>1016199</v>
      </c>
    </row>
    <row r="40" spans="1:4" ht="10.8" thickBot="1" x14ac:dyDescent="0.25">
      <c r="A40" s="82" t="s">
        <v>47</v>
      </c>
      <c r="B40" s="13"/>
      <c r="C40" s="123">
        <f>SUM(C34:C39)</f>
        <v>-13022893</v>
      </c>
      <c r="D40" s="123">
        <f>SUM(D34:D39)</f>
        <v>-46544583</v>
      </c>
    </row>
    <row r="41" spans="1:4" ht="10.8" thickTop="1" x14ac:dyDescent="0.2">
      <c r="C41" s="1"/>
      <c r="D41" s="7"/>
    </row>
    <row r="42" spans="1:4" x14ac:dyDescent="0.2">
      <c r="A42" s="83" t="s">
        <v>84</v>
      </c>
      <c r="B42" s="73"/>
      <c r="C42" s="1"/>
      <c r="D42" s="134"/>
    </row>
    <row r="43" spans="1:4" x14ac:dyDescent="0.2">
      <c r="A43" s="53" t="s">
        <v>98</v>
      </c>
      <c r="B43" s="32"/>
      <c r="C43" s="138">
        <v>27129012</v>
      </c>
      <c r="D43" s="76">
        <v>48993796</v>
      </c>
    </row>
    <row r="44" spans="1:4" x14ac:dyDescent="0.2">
      <c r="A44" s="53" t="s">
        <v>99</v>
      </c>
      <c r="B44" s="32"/>
      <c r="C44" s="138">
        <v>-35992803</v>
      </c>
      <c r="D44" s="76">
        <v>-30367942</v>
      </c>
    </row>
    <row r="45" spans="1:4" x14ac:dyDescent="0.2">
      <c r="A45" s="53" t="s">
        <v>95</v>
      </c>
      <c r="B45" s="32"/>
      <c r="C45" s="138">
        <v>-13967288</v>
      </c>
      <c r="D45" s="76">
        <v>-15156878</v>
      </c>
    </row>
    <row r="46" spans="1:4" x14ac:dyDescent="0.2">
      <c r="A46" s="137" t="s">
        <v>159</v>
      </c>
      <c r="B46" s="32"/>
      <c r="C46" s="138">
        <v>0</v>
      </c>
      <c r="D46" s="76">
        <v>-209081</v>
      </c>
    </row>
    <row r="47" spans="1:4" x14ac:dyDescent="0.2">
      <c r="A47" s="137" t="s">
        <v>194</v>
      </c>
      <c r="B47" s="32"/>
      <c r="C47" s="138">
        <v>-1000000</v>
      </c>
      <c r="D47" s="76">
        <v>0</v>
      </c>
    </row>
    <row r="48" spans="1:4" x14ac:dyDescent="0.2">
      <c r="A48" s="137" t="s">
        <v>160</v>
      </c>
      <c r="B48" s="32"/>
      <c r="C48" s="138">
        <v>-8902552</v>
      </c>
      <c r="D48" s="76">
        <v>-4847937</v>
      </c>
    </row>
    <row r="49" spans="1:4" x14ac:dyDescent="0.2">
      <c r="A49" s="52" t="s">
        <v>105</v>
      </c>
      <c r="B49" s="32"/>
      <c r="C49" s="138">
        <v>0</v>
      </c>
      <c r="D49" s="76">
        <v>15313720</v>
      </c>
    </row>
    <row r="50" spans="1:4" x14ac:dyDescent="0.2">
      <c r="A50" s="53" t="s">
        <v>96</v>
      </c>
      <c r="B50" s="32"/>
      <c r="C50" s="149">
        <v>-11189</v>
      </c>
      <c r="D50" s="150">
        <v>-203495</v>
      </c>
    </row>
    <row r="51" spans="1:4" ht="10.8" thickBot="1" x14ac:dyDescent="0.25">
      <c r="A51" s="82" t="s">
        <v>48</v>
      </c>
      <c r="B51" s="13"/>
      <c r="C51" s="123">
        <f>SUM(C43:C50)</f>
        <v>-32744820</v>
      </c>
      <c r="D51" s="123">
        <f>SUM(D43:D50)</f>
        <v>13522183</v>
      </c>
    </row>
    <row r="52" spans="1:4" ht="10.8" thickTop="1" x14ac:dyDescent="0.2">
      <c r="C52" s="1"/>
      <c r="D52" s="7"/>
    </row>
    <row r="53" spans="1:4" ht="10.8" thickBot="1" x14ac:dyDescent="0.25">
      <c r="A53" s="142" t="s">
        <v>161</v>
      </c>
      <c r="B53" s="13"/>
      <c r="C53" s="123">
        <f>C51+C40+C31</f>
        <v>-21096939</v>
      </c>
      <c r="D53" s="123">
        <f>D51+D40+D31</f>
        <v>-12874725</v>
      </c>
    </row>
    <row r="54" spans="1:4" ht="10.8" thickTop="1" x14ac:dyDescent="0.2">
      <c r="A54" s="53"/>
      <c r="B54" s="32"/>
      <c r="C54" s="6"/>
      <c r="D54" s="7"/>
    </row>
    <row r="55" spans="1:4" x14ac:dyDescent="0.2">
      <c r="A55" s="53" t="s">
        <v>173</v>
      </c>
      <c r="B55" s="32"/>
      <c r="C55" s="138">
        <v>33335995</v>
      </c>
      <c r="D55" s="76">
        <v>38501727</v>
      </c>
    </row>
    <row r="56" spans="1:4" ht="10.8" thickBot="1" x14ac:dyDescent="0.25">
      <c r="A56" s="53" t="s">
        <v>22</v>
      </c>
      <c r="B56" s="32"/>
      <c r="C56" s="78">
        <v>260501</v>
      </c>
      <c r="D56" s="79">
        <v>-44460</v>
      </c>
    </row>
    <row r="57" spans="1:4" ht="10.8" thickBot="1" x14ac:dyDescent="0.25">
      <c r="A57" s="82" t="s">
        <v>162</v>
      </c>
      <c r="B57" s="13"/>
      <c r="C57" s="123">
        <f>SUM(C53:C56)</f>
        <v>12499557</v>
      </c>
      <c r="D57" s="123">
        <f>SUM(D53:D56)</f>
        <v>25582542</v>
      </c>
    </row>
    <row r="58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36B-DBE0-420C-B15B-B4EAF24CD8C7}">
  <sheetPr>
    <tabColor rgb="FF92D050"/>
    <pageSetUpPr fitToPage="1"/>
  </sheetPr>
  <dimension ref="A1:N90"/>
  <sheetViews>
    <sheetView showGridLines="0" zoomScaleNormal="100" workbookViewId="0">
      <selection activeCell="B79" sqref="B79"/>
    </sheetView>
  </sheetViews>
  <sheetFormatPr defaultColWidth="8.6640625" defaultRowHeight="10.199999999999999" x14ac:dyDescent="0.2"/>
  <cols>
    <col min="1" max="1" width="46.33203125" style="52" customWidth="1"/>
    <col min="2" max="2" width="22" style="52" customWidth="1"/>
    <col min="3" max="3" width="17.33203125" style="3" customWidth="1"/>
    <col min="4" max="4" width="20.33203125" style="3" customWidth="1"/>
    <col min="5" max="5" width="17.33203125" style="3" customWidth="1"/>
    <col min="6" max="11" width="16.33203125" style="52" customWidth="1"/>
    <col min="12" max="16384" width="8.6640625" style="52"/>
  </cols>
  <sheetData>
    <row r="1" spans="1:14" x14ac:dyDescent="0.2">
      <c r="A1" s="93" t="s">
        <v>108</v>
      </c>
      <c r="B1" s="161"/>
      <c r="C1" s="162"/>
      <c r="D1" s="161"/>
      <c r="E1" s="163"/>
      <c r="F1" s="161"/>
      <c r="G1" s="163"/>
      <c r="H1" s="161"/>
      <c r="I1" s="161"/>
      <c r="J1" s="141"/>
      <c r="K1" s="163"/>
      <c r="L1" s="160"/>
      <c r="M1" s="56"/>
      <c r="N1" s="56"/>
    </row>
    <row r="2" spans="1:14" x14ac:dyDescent="0.2">
      <c r="A2" s="95" t="s">
        <v>100</v>
      </c>
      <c r="B2" s="161"/>
      <c r="C2" s="162"/>
      <c r="D2" s="161"/>
      <c r="E2" s="163"/>
      <c r="F2" s="161"/>
      <c r="G2" s="163"/>
      <c r="H2" s="161"/>
      <c r="I2" s="161"/>
      <c r="J2" s="141"/>
      <c r="K2" s="163"/>
      <c r="L2" s="160"/>
      <c r="M2" s="56"/>
      <c r="N2" s="56"/>
    </row>
    <row r="3" spans="1:14" x14ac:dyDescent="0.2">
      <c r="A3" s="94"/>
      <c r="B3" s="94"/>
      <c r="C3" s="1"/>
      <c r="D3" s="1"/>
      <c r="E3" s="1"/>
    </row>
    <row r="4" spans="1:14" x14ac:dyDescent="0.2">
      <c r="A4" s="94"/>
      <c r="B4" s="96" t="s">
        <v>111</v>
      </c>
      <c r="C4" s="1"/>
      <c r="D4" s="1"/>
      <c r="E4" s="1"/>
    </row>
    <row r="5" spans="1:14" ht="10.8" thickBot="1" x14ac:dyDescent="0.25">
      <c r="A5" s="94"/>
      <c r="B5" s="97"/>
      <c r="C5" s="1"/>
      <c r="D5" s="1"/>
      <c r="E5" s="1"/>
    </row>
    <row r="6" spans="1:14" ht="19.8" customHeight="1" thickTop="1" x14ac:dyDescent="0.2">
      <c r="A6" s="168" t="s">
        <v>187</v>
      </c>
      <c r="B6" s="164" t="s">
        <v>50</v>
      </c>
      <c r="C6" s="164" t="s">
        <v>51</v>
      </c>
      <c r="D6" s="164" t="s">
        <v>52</v>
      </c>
      <c r="E6" s="164" t="s">
        <v>53</v>
      </c>
      <c r="F6" s="164" t="s">
        <v>116</v>
      </c>
      <c r="G6" s="164" t="s">
        <v>117</v>
      </c>
    </row>
    <row r="7" spans="1:14" ht="10.8" thickBot="1" x14ac:dyDescent="0.25">
      <c r="A7" s="169"/>
      <c r="B7" s="165"/>
      <c r="C7" s="165"/>
      <c r="D7" s="165"/>
      <c r="E7" s="165"/>
      <c r="F7" s="165"/>
      <c r="G7" s="165"/>
    </row>
    <row r="8" spans="1:14" ht="10.8" thickTop="1" x14ac:dyDescent="0.2">
      <c r="A8" s="13" t="s">
        <v>54</v>
      </c>
      <c r="B8" s="74"/>
      <c r="C8" s="74"/>
      <c r="D8" s="74"/>
      <c r="E8" s="74"/>
      <c r="F8" s="88"/>
      <c r="G8" s="74"/>
    </row>
    <row r="9" spans="1:14" x14ac:dyDescent="0.2">
      <c r="A9" s="32" t="s">
        <v>55</v>
      </c>
      <c r="B9" s="138">
        <v>125504858</v>
      </c>
      <c r="C9" s="138">
        <v>87530207</v>
      </c>
      <c r="D9" s="138">
        <v>71338793</v>
      </c>
      <c r="E9" s="138">
        <v>55590084</v>
      </c>
      <c r="F9" s="76">
        <v>153820607</v>
      </c>
      <c r="G9" s="89">
        <f>SUM(B9:F9)</f>
        <v>493784549</v>
      </c>
    </row>
    <row r="10" spans="1:14" x14ac:dyDescent="0.2">
      <c r="A10" s="32" t="s">
        <v>23</v>
      </c>
      <c r="B10" s="138">
        <v>523470</v>
      </c>
      <c r="C10" s="138">
        <v>58245</v>
      </c>
      <c r="D10" s="138">
        <v>379761</v>
      </c>
      <c r="E10" s="138">
        <v>63846</v>
      </c>
      <c r="F10" s="76">
        <v>42970</v>
      </c>
      <c r="G10" s="89">
        <f t="shared" ref="G10:G27" si="0">SUM(B10:F10)</f>
        <v>1068292</v>
      </c>
    </row>
    <row r="11" spans="1:14" x14ac:dyDescent="0.2">
      <c r="A11" s="32"/>
      <c r="B11" s="138"/>
      <c r="C11" s="138"/>
      <c r="D11" s="138"/>
      <c r="E11" s="138"/>
      <c r="F11" s="76"/>
      <c r="G11" s="89"/>
    </row>
    <row r="12" spans="1:14" x14ac:dyDescent="0.2">
      <c r="A12" s="32" t="s">
        <v>112</v>
      </c>
      <c r="B12" s="138">
        <v>-14031036</v>
      </c>
      <c r="C12" s="138">
        <v>1241602</v>
      </c>
      <c r="D12" s="138">
        <v>394047</v>
      </c>
      <c r="E12" s="138">
        <v>-3557669</v>
      </c>
      <c r="F12" s="76">
        <v>-768382</v>
      </c>
      <c r="G12" s="89">
        <f t="shared" si="0"/>
        <v>-16721438</v>
      </c>
    </row>
    <row r="13" spans="1:14" x14ac:dyDescent="0.2">
      <c r="A13" s="53" t="s">
        <v>24</v>
      </c>
      <c r="B13" s="138">
        <v>-65075453</v>
      </c>
      <c r="C13" s="138">
        <v>-52158669</v>
      </c>
      <c r="D13" s="138">
        <v>-35018449</v>
      </c>
      <c r="E13" s="138">
        <v>-34949336</v>
      </c>
      <c r="F13" s="76">
        <v>-122877541</v>
      </c>
      <c r="G13" s="89">
        <f t="shared" si="0"/>
        <v>-310079448</v>
      </c>
    </row>
    <row r="14" spans="1:14" x14ac:dyDescent="0.2">
      <c r="A14" s="32" t="s">
        <v>56</v>
      </c>
      <c r="B14" s="138">
        <v>-7543903</v>
      </c>
      <c r="C14" s="138">
        <v>-3402576</v>
      </c>
      <c r="D14" s="138">
        <v>-6515913</v>
      </c>
      <c r="E14" s="138">
        <v>-2039132</v>
      </c>
      <c r="F14" s="76">
        <v>-3946877</v>
      </c>
      <c r="G14" s="89">
        <f t="shared" si="0"/>
        <v>-23448401</v>
      </c>
    </row>
    <row r="15" spans="1:14" x14ac:dyDescent="0.2">
      <c r="A15" s="32" t="s">
        <v>25</v>
      </c>
      <c r="B15" s="138">
        <v>-25596467</v>
      </c>
      <c r="C15" s="138">
        <v>-13342176</v>
      </c>
      <c r="D15" s="138">
        <v>-17045215</v>
      </c>
      <c r="E15" s="138">
        <v>-6469807</v>
      </c>
      <c r="F15" s="76">
        <v>-11685298</v>
      </c>
      <c r="G15" s="89">
        <f t="shared" si="0"/>
        <v>-74138963</v>
      </c>
    </row>
    <row r="16" spans="1:14" x14ac:dyDescent="0.2">
      <c r="A16" s="32" t="s">
        <v>26</v>
      </c>
      <c r="B16" s="138">
        <v>-650048</v>
      </c>
      <c r="C16" s="138">
        <v>-2191931</v>
      </c>
      <c r="D16" s="138">
        <v>-523639</v>
      </c>
      <c r="E16" s="138">
        <v>-46303</v>
      </c>
      <c r="F16" s="76">
        <v>-162503</v>
      </c>
      <c r="G16" s="89">
        <f t="shared" si="0"/>
        <v>-3574424</v>
      </c>
    </row>
    <row r="17" spans="1:7" ht="10.8" thickBot="1" x14ac:dyDescent="0.25">
      <c r="A17" s="32" t="s">
        <v>113</v>
      </c>
      <c r="B17" s="78">
        <v>-15509185</v>
      </c>
      <c r="C17" s="78">
        <v>-6678355</v>
      </c>
      <c r="D17" s="78">
        <v>-7402994</v>
      </c>
      <c r="E17" s="78">
        <v>-5482971</v>
      </c>
      <c r="F17" s="79">
        <v>-6209851</v>
      </c>
      <c r="G17" s="135">
        <f t="shared" si="0"/>
        <v>-41283356</v>
      </c>
    </row>
    <row r="18" spans="1:7" ht="10.8" thickBot="1" x14ac:dyDescent="0.25">
      <c r="A18" s="13" t="s">
        <v>57</v>
      </c>
      <c r="B18" s="72">
        <f>SUM(B19:B23)</f>
        <v>-1908003</v>
      </c>
      <c r="C18" s="72">
        <f>SUM(C19:C23)</f>
        <v>-1447686</v>
      </c>
      <c r="D18" s="72">
        <f>SUM(D19:D23)</f>
        <v>-1161015</v>
      </c>
      <c r="E18" s="72">
        <f>SUM(E19:E23)</f>
        <v>-1013171</v>
      </c>
      <c r="F18" s="72">
        <f>SUM(F19:F23)</f>
        <v>-839587</v>
      </c>
      <c r="G18" s="72">
        <f t="shared" si="0"/>
        <v>-6369462</v>
      </c>
    </row>
    <row r="19" spans="1:7" ht="10.8" thickTop="1" x14ac:dyDescent="0.2">
      <c r="A19" s="86" t="s">
        <v>163</v>
      </c>
      <c r="B19" s="138">
        <v>-2117174</v>
      </c>
      <c r="C19" s="138">
        <v>-969417</v>
      </c>
      <c r="D19" s="138">
        <v>-1233859</v>
      </c>
      <c r="E19" s="138">
        <v>-1029452</v>
      </c>
      <c r="F19" s="76">
        <v>-895370</v>
      </c>
      <c r="G19" s="77">
        <f t="shared" si="0"/>
        <v>-6245272</v>
      </c>
    </row>
    <row r="20" spans="1:7" x14ac:dyDescent="0.2">
      <c r="A20" s="86" t="s">
        <v>164</v>
      </c>
      <c r="B20" s="138">
        <v>172557</v>
      </c>
      <c r="C20" s="138" t="s">
        <v>115</v>
      </c>
      <c r="D20" s="138">
        <v>-3513</v>
      </c>
      <c r="E20" s="138" t="s">
        <v>115</v>
      </c>
      <c r="F20" s="76">
        <v>55783</v>
      </c>
      <c r="G20" s="77">
        <f t="shared" si="0"/>
        <v>224827</v>
      </c>
    </row>
    <row r="21" spans="1:7" x14ac:dyDescent="0.2">
      <c r="A21" s="86" t="s">
        <v>195</v>
      </c>
      <c r="B21" s="138" t="s">
        <v>115</v>
      </c>
      <c r="C21" s="138">
        <v>-525595</v>
      </c>
      <c r="D21" s="138">
        <v>253875</v>
      </c>
      <c r="E21" s="138" t="s">
        <v>115</v>
      </c>
      <c r="F21" s="76" t="s">
        <v>115</v>
      </c>
      <c r="G21" s="77"/>
    </row>
    <row r="22" spans="1:7" s="156" customFormat="1" x14ac:dyDescent="0.2">
      <c r="A22" s="86" t="s">
        <v>196</v>
      </c>
      <c r="B22" s="170">
        <v>1729</v>
      </c>
      <c r="C22" s="170" t="s">
        <v>115</v>
      </c>
      <c r="D22" s="170">
        <v>-195726</v>
      </c>
      <c r="E22" s="170" t="s">
        <v>115</v>
      </c>
      <c r="F22" s="171" t="s">
        <v>115</v>
      </c>
      <c r="G22" s="172">
        <f t="shared" si="0"/>
        <v>-193997</v>
      </c>
    </row>
    <row r="23" spans="1:7" ht="10.8" thickBot="1" x14ac:dyDescent="0.25">
      <c r="A23" s="86" t="s">
        <v>59</v>
      </c>
      <c r="B23" s="138">
        <v>34885</v>
      </c>
      <c r="C23" s="138">
        <v>47326</v>
      </c>
      <c r="D23" s="138">
        <v>18208</v>
      </c>
      <c r="E23" s="138">
        <v>16281</v>
      </c>
      <c r="F23" s="76" t="s">
        <v>115</v>
      </c>
      <c r="G23" s="77">
        <f t="shared" si="0"/>
        <v>116700</v>
      </c>
    </row>
    <row r="24" spans="1:7" ht="12" thickBot="1" x14ac:dyDescent="0.25">
      <c r="A24" s="13" t="s">
        <v>118</v>
      </c>
      <c r="B24" s="136">
        <f t="shared" ref="B24:G24" si="1">SUM(B9:B13,B15:B17,B22:B23)</f>
        <v>5202753</v>
      </c>
      <c r="C24" s="136">
        <f t="shared" si="1"/>
        <v>14506249</v>
      </c>
      <c r="D24" s="136">
        <f t="shared" si="1"/>
        <v>11944786</v>
      </c>
      <c r="E24" s="136">
        <f t="shared" si="1"/>
        <v>5164125</v>
      </c>
      <c r="F24" s="136">
        <f t="shared" si="1"/>
        <v>12160002</v>
      </c>
      <c r="G24" s="136">
        <f t="shared" si="1"/>
        <v>48977915</v>
      </c>
    </row>
    <row r="25" spans="1:7" ht="10.8" thickTop="1" x14ac:dyDescent="0.2">
      <c r="A25" s="32" t="s">
        <v>27</v>
      </c>
      <c r="B25" s="138">
        <v>1331</v>
      </c>
      <c r="C25" s="138">
        <v>7854</v>
      </c>
      <c r="D25" s="138">
        <v>12700</v>
      </c>
      <c r="E25" s="138">
        <v>46035</v>
      </c>
      <c r="F25" s="76" t="s">
        <v>115</v>
      </c>
      <c r="G25" s="89">
        <f t="shared" si="0"/>
        <v>67920</v>
      </c>
    </row>
    <row r="26" spans="1:7" ht="10.8" thickBot="1" x14ac:dyDescent="0.25">
      <c r="A26" s="32" t="s">
        <v>28</v>
      </c>
      <c r="B26" s="138">
        <v>-3687005</v>
      </c>
      <c r="C26" s="78">
        <v>-3171704</v>
      </c>
      <c r="D26" s="78">
        <v>-3369549</v>
      </c>
      <c r="E26" s="78">
        <v>-1893934</v>
      </c>
      <c r="F26" s="79">
        <v>-4345930</v>
      </c>
      <c r="G26" s="135">
        <f t="shared" si="0"/>
        <v>-16468122</v>
      </c>
    </row>
    <row r="27" spans="1:7" ht="10.8" thickBot="1" x14ac:dyDescent="0.25">
      <c r="A27" s="139" t="s">
        <v>165</v>
      </c>
      <c r="B27" s="136">
        <v>-7971442</v>
      </c>
      <c r="C27" s="72">
        <v>6444811</v>
      </c>
      <c r="D27" s="72">
        <v>1088527</v>
      </c>
      <c r="E27" s="72">
        <v>247642</v>
      </c>
      <c r="F27" s="85">
        <v>3027609</v>
      </c>
      <c r="G27" s="72">
        <f t="shared" si="0"/>
        <v>2837147</v>
      </c>
    </row>
    <row r="28" spans="1:7" ht="11.4" thickTop="1" thickBot="1" x14ac:dyDescent="0.25">
      <c r="A28" s="13"/>
      <c r="B28" s="72"/>
      <c r="C28" s="72"/>
      <c r="D28" s="72"/>
      <c r="E28" s="72"/>
      <c r="F28" s="85"/>
      <c r="G28" s="72"/>
    </row>
    <row r="29" spans="1:7" ht="11.4" thickTop="1" thickBot="1" x14ac:dyDescent="0.25">
      <c r="A29" s="139" t="s">
        <v>188</v>
      </c>
      <c r="B29" s="154">
        <v>165971012</v>
      </c>
      <c r="C29" s="154">
        <v>137074216</v>
      </c>
      <c r="D29" s="154">
        <v>169526986</v>
      </c>
      <c r="E29" s="154">
        <v>72026093</v>
      </c>
      <c r="F29" s="155">
        <v>189286696</v>
      </c>
      <c r="G29" s="72">
        <f t="shared" ref="G29:G30" si="2">SUM(B29:F29)</f>
        <v>733885003</v>
      </c>
    </row>
    <row r="30" spans="1:7" ht="11.4" thickTop="1" thickBot="1" x14ac:dyDescent="0.25">
      <c r="A30" s="139" t="s">
        <v>189</v>
      </c>
      <c r="B30" s="154">
        <v>91925354</v>
      </c>
      <c r="C30" s="154">
        <v>85431400</v>
      </c>
      <c r="D30" s="154">
        <v>93328619</v>
      </c>
      <c r="E30" s="154">
        <v>42339851</v>
      </c>
      <c r="F30" s="154">
        <v>131203822</v>
      </c>
      <c r="G30" s="72">
        <f t="shared" si="2"/>
        <v>444229046</v>
      </c>
    </row>
    <row r="31" spans="1:7" ht="10.8" thickTop="1" x14ac:dyDescent="0.2">
      <c r="A31" s="13"/>
      <c r="B31" s="80"/>
      <c r="C31" s="80"/>
      <c r="D31" s="80"/>
      <c r="E31" s="80"/>
      <c r="F31" s="88"/>
      <c r="G31" s="89"/>
    </row>
    <row r="32" spans="1:7" x14ac:dyDescent="0.2">
      <c r="A32" s="13" t="s">
        <v>114</v>
      </c>
      <c r="B32" s="75"/>
      <c r="C32" s="75"/>
      <c r="D32" s="75"/>
      <c r="E32" s="75"/>
      <c r="F32" s="75"/>
      <c r="G32" s="75"/>
    </row>
    <row r="33" spans="1:9" ht="10.8" thickBot="1" x14ac:dyDescent="0.25">
      <c r="A33" s="32" t="s">
        <v>61</v>
      </c>
      <c r="B33" s="78">
        <v>7781599</v>
      </c>
      <c r="C33" s="78">
        <v>484607</v>
      </c>
      <c r="D33" s="78">
        <v>2132974</v>
      </c>
      <c r="E33" s="78">
        <v>914982</v>
      </c>
      <c r="F33" s="79">
        <v>25865868</v>
      </c>
      <c r="G33" s="78">
        <f>SUM(B33:F33)</f>
        <v>37180030</v>
      </c>
    </row>
    <row r="34" spans="1:9" x14ac:dyDescent="0.2">
      <c r="B34" s="74"/>
      <c r="D34" s="124"/>
      <c r="E34" s="124"/>
      <c r="F34" s="124"/>
      <c r="G34" s="124"/>
      <c r="I34" s="124"/>
    </row>
    <row r="35" spans="1:9" ht="10.8" thickBot="1" x14ac:dyDescent="0.25">
      <c r="B35" s="74"/>
      <c r="D35" s="124"/>
      <c r="E35" s="124"/>
      <c r="F35" s="124"/>
      <c r="G35" s="124"/>
      <c r="I35" s="124"/>
    </row>
    <row r="36" spans="1:9" ht="19.8" customHeight="1" thickTop="1" x14ac:dyDescent="0.2">
      <c r="A36" s="168" t="s">
        <v>190</v>
      </c>
      <c r="B36" s="164" t="s">
        <v>50</v>
      </c>
      <c r="C36" s="164" t="s">
        <v>51</v>
      </c>
      <c r="D36" s="164" t="s">
        <v>52</v>
      </c>
      <c r="E36" s="164" t="s">
        <v>53</v>
      </c>
      <c r="F36" s="164" t="s">
        <v>116</v>
      </c>
      <c r="G36" s="164" t="s">
        <v>117</v>
      </c>
      <c r="I36" s="124"/>
    </row>
    <row r="37" spans="1:9" ht="10.8" thickBot="1" x14ac:dyDescent="0.25">
      <c r="A37" s="169"/>
      <c r="B37" s="165"/>
      <c r="C37" s="165"/>
      <c r="D37" s="165"/>
      <c r="E37" s="165"/>
      <c r="F37" s="165"/>
      <c r="G37" s="165"/>
      <c r="I37" s="124"/>
    </row>
    <row r="38" spans="1:9" ht="10.8" thickTop="1" x14ac:dyDescent="0.2">
      <c r="A38" s="13" t="s">
        <v>54</v>
      </c>
      <c r="B38" s="74"/>
      <c r="C38" s="74"/>
      <c r="D38" s="74"/>
      <c r="E38" s="74"/>
      <c r="F38" s="88"/>
      <c r="G38" s="74"/>
      <c r="I38" s="124"/>
    </row>
    <row r="39" spans="1:9" x14ac:dyDescent="0.2">
      <c r="A39" s="32" t="s">
        <v>55</v>
      </c>
      <c r="B39" s="138">
        <v>130419114</v>
      </c>
      <c r="C39" s="138">
        <v>84535439</v>
      </c>
      <c r="D39" s="138">
        <v>77549138</v>
      </c>
      <c r="E39" s="138">
        <v>55087746</v>
      </c>
      <c r="F39" s="76">
        <v>124732940</v>
      </c>
      <c r="G39" s="89">
        <f>SUM(B39:F39)</f>
        <v>472324377</v>
      </c>
      <c r="I39" s="124"/>
    </row>
    <row r="40" spans="1:9" x14ac:dyDescent="0.2">
      <c r="A40" s="32" t="s">
        <v>23</v>
      </c>
      <c r="B40" s="138">
        <v>490380</v>
      </c>
      <c r="C40" s="138">
        <v>116299</v>
      </c>
      <c r="D40" s="138">
        <v>1253827</v>
      </c>
      <c r="E40" s="138">
        <v>62524</v>
      </c>
      <c r="F40" s="76">
        <v>44116</v>
      </c>
      <c r="G40" s="89">
        <f t="shared" ref="G40:G63" si="3">SUM(B40:F40)</f>
        <v>1967146</v>
      </c>
      <c r="I40" s="124"/>
    </row>
    <row r="41" spans="1:9" x14ac:dyDescent="0.2">
      <c r="A41" s="32"/>
      <c r="B41" s="138"/>
      <c r="C41" s="138"/>
      <c r="D41" s="138"/>
      <c r="E41" s="138"/>
      <c r="F41" s="76"/>
      <c r="G41" s="89"/>
      <c r="I41" s="124"/>
    </row>
    <row r="42" spans="1:9" x14ac:dyDescent="0.2">
      <c r="A42" s="32" t="s">
        <v>119</v>
      </c>
      <c r="B42" s="138">
        <v>912172</v>
      </c>
      <c r="C42" s="138">
        <v>-189038</v>
      </c>
      <c r="D42" s="138">
        <v>-977649</v>
      </c>
      <c r="E42" s="138">
        <v>642255</v>
      </c>
      <c r="F42" s="76">
        <v>2028698</v>
      </c>
      <c r="G42" s="89">
        <f t="shared" si="3"/>
        <v>2416438</v>
      </c>
      <c r="I42" s="124"/>
    </row>
    <row r="43" spans="1:9" x14ac:dyDescent="0.2">
      <c r="A43" s="53" t="s">
        <v>24</v>
      </c>
      <c r="B43" s="138">
        <v>-74215347</v>
      </c>
      <c r="C43" s="138">
        <v>-51496370</v>
      </c>
      <c r="D43" s="138">
        <v>-37650167</v>
      </c>
      <c r="E43" s="138">
        <v>-38201116</v>
      </c>
      <c r="F43" s="76">
        <v>-102747320</v>
      </c>
      <c r="G43" s="89">
        <f t="shared" si="3"/>
        <v>-304310320</v>
      </c>
      <c r="I43" s="124"/>
    </row>
    <row r="44" spans="1:9" x14ac:dyDescent="0.2">
      <c r="A44" s="32" t="s">
        <v>56</v>
      </c>
      <c r="B44" s="138">
        <v>-7469179</v>
      </c>
      <c r="C44" s="138">
        <v>-2936976</v>
      </c>
      <c r="D44" s="138">
        <v>-6560327</v>
      </c>
      <c r="E44" s="138">
        <v>-2089624</v>
      </c>
      <c r="F44" s="76">
        <v>-3502442</v>
      </c>
      <c r="G44" s="89">
        <f t="shared" si="3"/>
        <v>-22558548</v>
      </c>
      <c r="I44" s="124"/>
    </row>
    <row r="45" spans="1:9" x14ac:dyDescent="0.2">
      <c r="A45" s="32" t="s">
        <v>25</v>
      </c>
      <c r="B45" s="138">
        <v>-24839555</v>
      </c>
      <c r="C45" s="138">
        <v>-11779545</v>
      </c>
      <c r="D45" s="138">
        <v>-15956560</v>
      </c>
      <c r="E45" s="138">
        <v>-5814734</v>
      </c>
      <c r="F45" s="76">
        <v>-9533497</v>
      </c>
      <c r="G45" s="89">
        <f t="shared" si="3"/>
        <v>-67923891</v>
      </c>
      <c r="I45" s="124"/>
    </row>
    <row r="46" spans="1:9" x14ac:dyDescent="0.2">
      <c r="A46" s="32" t="s">
        <v>26</v>
      </c>
      <c r="B46" s="138">
        <v>-1094080</v>
      </c>
      <c r="C46" s="138">
        <v>-5146107</v>
      </c>
      <c r="D46" s="138">
        <v>-563872</v>
      </c>
      <c r="E46" s="138">
        <v>-237106</v>
      </c>
      <c r="F46" s="76">
        <v>-424745</v>
      </c>
      <c r="G46" s="89">
        <f t="shared" si="3"/>
        <v>-7465910</v>
      </c>
      <c r="I46" s="124"/>
    </row>
    <row r="47" spans="1:9" ht="10.8" thickBot="1" x14ac:dyDescent="0.25">
      <c r="A47" s="32" t="s">
        <v>120</v>
      </c>
      <c r="B47" s="78">
        <v>-14137726</v>
      </c>
      <c r="C47" s="78">
        <v>-5804338</v>
      </c>
      <c r="D47" s="78">
        <v>-6338393</v>
      </c>
      <c r="E47" s="78">
        <v>-4938201</v>
      </c>
      <c r="F47" s="79">
        <v>-5410096</v>
      </c>
      <c r="G47" s="135">
        <f t="shared" si="3"/>
        <v>-36628754</v>
      </c>
      <c r="I47" s="124"/>
    </row>
    <row r="48" spans="1:9" ht="10.8" thickBot="1" x14ac:dyDescent="0.25">
      <c r="A48" s="13" t="s">
        <v>57</v>
      </c>
      <c r="B48" s="72">
        <f t="shared" ref="B48:G48" si="4">SUM(B49:B53)</f>
        <v>179518</v>
      </c>
      <c r="C48" s="72">
        <f t="shared" si="4"/>
        <v>54800</v>
      </c>
      <c r="D48" s="72">
        <f t="shared" si="4"/>
        <v>1325677</v>
      </c>
      <c r="E48" s="72">
        <f t="shared" si="4"/>
        <v>441108</v>
      </c>
      <c r="F48" s="72">
        <f t="shared" si="4"/>
        <v>-163762</v>
      </c>
      <c r="G48" s="72">
        <f t="shared" si="4"/>
        <v>1820366</v>
      </c>
      <c r="I48" s="124"/>
    </row>
    <row r="49" spans="1:9" ht="10.8" thickTop="1" x14ac:dyDescent="0.2">
      <c r="A49" s="86" t="s">
        <v>163</v>
      </c>
      <c r="B49" s="87">
        <v>121210</v>
      </c>
      <c r="C49" s="87">
        <v>-26196</v>
      </c>
      <c r="D49" s="87">
        <v>-17144</v>
      </c>
      <c r="E49" s="87">
        <v>43041</v>
      </c>
      <c r="F49" s="81">
        <v>-162285</v>
      </c>
      <c r="G49" s="77">
        <f t="shared" si="3"/>
        <v>-41374</v>
      </c>
      <c r="I49" s="124"/>
    </row>
    <row r="50" spans="1:9" x14ac:dyDescent="0.2">
      <c r="A50" s="86" t="s">
        <v>164</v>
      </c>
      <c r="B50" s="87">
        <v>13732</v>
      </c>
      <c r="C50" s="87">
        <v>28848</v>
      </c>
      <c r="D50" s="87">
        <v>-1366</v>
      </c>
      <c r="E50" s="87">
        <v>398067</v>
      </c>
      <c r="F50" s="81">
        <v>-1477</v>
      </c>
      <c r="G50" s="77">
        <f t="shared" si="3"/>
        <v>437804</v>
      </c>
      <c r="I50" s="124"/>
    </row>
    <row r="51" spans="1:9" x14ac:dyDescent="0.2">
      <c r="A51" s="86" t="s">
        <v>195</v>
      </c>
      <c r="B51" s="87">
        <v>-7</v>
      </c>
      <c r="C51" s="87">
        <v>10859</v>
      </c>
      <c r="D51" s="87">
        <v>6123</v>
      </c>
      <c r="E51" s="87" t="s">
        <v>58</v>
      </c>
      <c r="F51" s="81" t="s">
        <v>58</v>
      </c>
      <c r="G51" s="77"/>
      <c r="I51" s="124"/>
    </row>
    <row r="52" spans="1:9" x14ac:dyDescent="0.2">
      <c r="A52" s="86" t="s">
        <v>196</v>
      </c>
      <c r="B52" s="87">
        <v>4913</v>
      </c>
      <c r="C52" s="87" t="s">
        <v>58</v>
      </c>
      <c r="D52" s="87">
        <v>1338064</v>
      </c>
      <c r="E52" s="87" t="s">
        <v>58</v>
      </c>
      <c r="F52" s="81" t="s">
        <v>58</v>
      </c>
      <c r="G52" s="77">
        <f t="shared" si="3"/>
        <v>1342977</v>
      </c>
      <c r="I52" s="124"/>
    </row>
    <row r="53" spans="1:9" x14ac:dyDescent="0.2">
      <c r="A53" s="86" t="s">
        <v>59</v>
      </c>
      <c r="B53" s="87">
        <v>39670</v>
      </c>
      <c r="C53" s="87">
        <v>41289</v>
      </c>
      <c r="D53" s="87" t="s">
        <v>58</v>
      </c>
      <c r="E53" s="87" t="s">
        <v>58</v>
      </c>
      <c r="F53" s="81" t="s">
        <v>58</v>
      </c>
      <c r="G53" s="77">
        <f t="shared" si="3"/>
        <v>80959</v>
      </c>
      <c r="I53" s="124"/>
    </row>
    <row r="54" spans="1:9" ht="12" thickBot="1" x14ac:dyDescent="0.25">
      <c r="A54" s="13" t="s">
        <v>118</v>
      </c>
      <c r="B54" s="72">
        <v>17579534</v>
      </c>
      <c r="C54" s="72">
        <v>10288488</v>
      </c>
      <c r="D54" s="72">
        <v>18660511</v>
      </c>
      <c r="E54" s="72">
        <v>6601368</v>
      </c>
      <c r="F54" s="72">
        <v>8690096</v>
      </c>
      <c r="G54" s="72">
        <f t="shared" si="3"/>
        <v>61819997</v>
      </c>
      <c r="I54" s="124"/>
    </row>
    <row r="55" spans="1:9" ht="10.8" thickTop="1" x14ac:dyDescent="0.2">
      <c r="A55" s="32" t="s">
        <v>27</v>
      </c>
      <c r="B55" s="138">
        <v>175</v>
      </c>
      <c r="C55" s="138">
        <v>10046</v>
      </c>
      <c r="D55" s="138">
        <v>10754</v>
      </c>
      <c r="E55" s="138">
        <v>175257</v>
      </c>
      <c r="F55" s="76">
        <v>6</v>
      </c>
      <c r="G55" s="89">
        <f t="shared" si="3"/>
        <v>196238</v>
      </c>
      <c r="I55" s="124"/>
    </row>
    <row r="56" spans="1:9" ht="10.8" thickBot="1" x14ac:dyDescent="0.25">
      <c r="A56" s="32" t="s">
        <v>28</v>
      </c>
      <c r="B56" s="138">
        <v>-3672999</v>
      </c>
      <c r="C56" s="78">
        <v>-3492849</v>
      </c>
      <c r="D56" s="78">
        <v>-4050697</v>
      </c>
      <c r="E56" s="78">
        <v>-2422168</v>
      </c>
      <c r="F56" s="79">
        <v>-3701613</v>
      </c>
      <c r="G56" s="135">
        <f t="shared" si="3"/>
        <v>-17340326</v>
      </c>
      <c r="I56" s="124"/>
    </row>
    <row r="57" spans="1:9" ht="10.8" thickBot="1" x14ac:dyDescent="0.25">
      <c r="A57" s="13" t="s">
        <v>60</v>
      </c>
      <c r="B57" s="136">
        <v>6572473</v>
      </c>
      <c r="C57" s="72">
        <v>3871361</v>
      </c>
      <c r="D57" s="72">
        <v>8041731</v>
      </c>
      <c r="E57" s="72">
        <v>2705941</v>
      </c>
      <c r="F57" s="85">
        <v>1322285</v>
      </c>
      <c r="G57" s="72">
        <f t="shared" si="3"/>
        <v>22513791</v>
      </c>
      <c r="I57" s="124"/>
    </row>
    <row r="58" spans="1:9" ht="11.4" thickTop="1" thickBot="1" x14ac:dyDescent="0.25">
      <c r="A58" s="13"/>
      <c r="B58" s="72"/>
      <c r="C58" s="72"/>
      <c r="D58" s="72"/>
      <c r="E58" s="72"/>
      <c r="F58" s="85"/>
      <c r="G58" s="72"/>
      <c r="I58" s="124"/>
    </row>
    <row r="59" spans="1:9" ht="11.4" thickTop="1" thickBot="1" x14ac:dyDescent="0.25">
      <c r="A59" s="139" t="s">
        <v>167</v>
      </c>
      <c r="B59" s="72">
        <v>175412242</v>
      </c>
      <c r="C59" s="72">
        <v>132539870</v>
      </c>
      <c r="D59" s="72">
        <v>179724374</v>
      </c>
      <c r="E59" s="72">
        <v>82255045</v>
      </c>
      <c r="F59" s="85">
        <v>145384276</v>
      </c>
      <c r="G59" s="72">
        <f t="shared" si="3"/>
        <v>715315807</v>
      </c>
      <c r="I59" s="124"/>
    </row>
    <row r="60" spans="1:9" ht="11.4" thickTop="1" thickBot="1" x14ac:dyDescent="0.25">
      <c r="A60" s="139" t="s">
        <v>166</v>
      </c>
      <c r="B60" s="72">
        <v>90516035</v>
      </c>
      <c r="C60" s="72">
        <v>85513794</v>
      </c>
      <c r="D60" s="72">
        <v>98543099</v>
      </c>
      <c r="E60" s="72">
        <v>53377481</v>
      </c>
      <c r="F60" s="85">
        <v>90061942</v>
      </c>
      <c r="G60" s="72">
        <f t="shared" si="3"/>
        <v>418012351</v>
      </c>
      <c r="I60" s="124"/>
    </row>
    <row r="61" spans="1:9" ht="10.8" thickTop="1" x14ac:dyDescent="0.2">
      <c r="A61" s="13"/>
      <c r="B61" s="80"/>
      <c r="C61" s="80"/>
      <c r="D61" s="80"/>
      <c r="E61" s="80"/>
      <c r="F61" s="80"/>
      <c r="G61" s="80"/>
      <c r="I61" s="124"/>
    </row>
    <row r="62" spans="1:9" x14ac:dyDescent="0.2">
      <c r="A62" s="13" t="s">
        <v>114</v>
      </c>
      <c r="B62" s="75"/>
      <c r="C62" s="75"/>
      <c r="D62" s="75"/>
      <c r="E62" s="75"/>
      <c r="F62" s="75"/>
      <c r="G62" s="75"/>
      <c r="I62" s="124"/>
    </row>
    <row r="63" spans="1:9" ht="10.8" thickBot="1" x14ac:dyDescent="0.25">
      <c r="A63" s="32" t="s">
        <v>61</v>
      </c>
      <c r="B63" s="78">
        <v>753862</v>
      </c>
      <c r="C63" s="78">
        <v>9154089</v>
      </c>
      <c r="D63" s="78">
        <v>799466</v>
      </c>
      <c r="E63" s="78">
        <v>400070</v>
      </c>
      <c r="F63" s="79">
        <v>4098830</v>
      </c>
      <c r="G63" s="78">
        <f t="shared" si="3"/>
        <v>15206317</v>
      </c>
      <c r="I63" s="124"/>
    </row>
    <row r="64" spans="1:9" x14ac:dyDescent="0.2">
      <c r="B64" s="74"/>
      <c r="D64" s="124"/>
      <c r="E64" s="124"/>
      <c r="F64" s="124"/>
      <c r="G64" s="124"/>
      <c r="I64" s="124"/>
    </row>
    <row r="65" spans="1:9" x14ac:dyDescent="0.2">
      <c r="B65" s="74"/>
      <c r="C65" s="74"/>
      <c r="D65" s="74"/>
      <c r="E65" s="74"/>
      <c r="F65" s="74"/>
      <c r="G65" s="74"/>
      <c r="I65" s="124"/>
    </row>
    <row r="66" spans="1:9" ht="10.8" thickBot="1" x14ac:dyDescent="0.25">
      <c r="A66" s="139" t="s">
        <v>122</v>
      </c>
      <c r="B66" s="166" t="s">
        <v>177</v>
      </c>
      <c r="C66" s="166"/>
      <c r="D66" s="74"/>
      <c r="E66" s="74"/>
      <c r="F66" s="74"/>
      <c r="G66" s="74"/>
    </row>
    <row r="67" spans="1:9" ht="10.8" thickTop="1" x14ac:dyDescent="0.2">
      <c r="A67" s="167"/>
      <c r="B67" s="151">
        <v>45930</v>
      </c>
      <c r="C67" s="151">
        <v>45565</v>
      </c>
      <c r="D67" s="124"/>
      <c r="E67" s="124"/>
      <c r="F67" s="124"/>
      <c r="G67" s="124"/>
    </row>
    <row r="68" spans="1:9" ht="10.8" thickBot="1" x14ac:dyDescent="0.25">
      <c r="A68" s="167"/>
      <c r="B68" s="152" t="s">
        <v>137</v>
      </c>
      <c r="C68" s="152" t="s">
        <v>137</v>
      </c>
      <c r="D68" s="124"/>
      <c r="E68" s="124"/>
      <c r="F68" s="124"/>
      <c r="G68" s="124"/>
    </row>
    <row r="69" spans="1:9" ht="11.4" thickTop="1" thickBot="1" x14ac:dyDescent="0.25">
      <c r="A69" s="139" t="s">
        <v>168</v>
      </c>
      <c r="B69" s="72">
        <v>2837147</v>
      </c>
      <c r="C69" s="72">
        <v>22513791</v>
      </c>
      <c r="D69" s="124"/>
      <c r="E69" s="124"/>
      <c r="F69" s="124"/>
      <c r="G69" s="124"/>
    </row>
    <row r="70" spans="1:9" ht="10.8" thickTop="1" x14ac:dyDescent="0.2">
      <c r="A70" s="32" t="s">
        <v>169</v>
      </c>
      <c r="B70" s="138">
        <v>-940564</v>
      </c>
      <c r="C70" s="138">
        <v>-3087078</v>
      </c>
      <c r="D70" s="124"/>
      <c r="E70" s="124"/>
      <c r="F70" s="124"/>
      <c r="G70" s="124"/>
    </row>
    <row r="71" spans="1:9" x14ac:dyDescent="0.2">
      <c r="A71" s="32" t="s">
        <v>123</v>
      </c>
      <c r="B71" s="138">
        <v>1896583</v>
      </c>
      <c r="C71" s="138">
        <v>19426713</v>
      </c>
      <c r="D71" s="124"/>
      <c r="E71" s="124"/>
      <c r="F71" s="124"/>
      <c r="G71" s="124"/>
    </row>
    <row r="72" spans="1:9" x14ac:dyDescent="0.2">
      <c r="A72" s="139" t="s">
        <v>121</v>
      </c>
      <c r="B72" s="89"/>
      <c r="C72" s="89"/>
      <c r="D72" s="124"/>
      <c r="E72" s="124"/>
      <c r="F72" s="124"/>
      <c r="G72" s="124"/>
    </row>
    <row r="73" spans="1:9" ht="10.8" thickBot="1" x14ac:dyDescent="0.25">
      <c r="A73" s="32" t="s">
        <v>170</v>
      </c>
      <c r="B73" s="78">
        <v>-8015886</v>
      </c>
      <c r="C73" s="78">
        <v>-6895998</v>
      </c>
      <c r="D73" s="124"/>
      <c r="E73" s="124"/>
      <c r="F73" s="124"/>
      <c r="G73" s="124"/>
    </row>
    <row r="74" spans="1:9" x14ac:dyDescent="0.2">
      <c r="A74" s="139" t="s">
        <v>171</v>
      </c>
      <c r="B74" s="89">
        <f>SUM(B71:B73)</f>
        <v>-6119303</v>
      </c>
      <c r="C74" s="89">
        <f>SUM(C71:C73)</f>
        <v>12530715</v>
      </c>
      <c r="D74" s="124"/>
      <c r="E74" s="124"/>
      <c r="F74" s="124"/>
      <c r="G74" s="124"/>
    </row>
    <row r="75" spans="1:9" x14ac:dyDescent="0.2">
      <c r="A75" s="32"/>
      <c r="B75" s="138"/>
      <c r="C75" s="138"/>
    </row>
    <row r="76" spans="1:9" x14ac:dyDescent="0.2">
      <c r="B76" s="140"/>
      <c r="C76" s="140"/>
    </row>
    <row r="77" spans="1:9" x14ac:dyDescent="0.2">
      <c r="A77" s="139" t="s">
        <v>124</v>
      </c>
      <c r="B77" s="151">
        <v>45930</v>
      </c>
      <c r="C77" s="151">
        <v>45565</v>
      </c>
    </row>
    <row r="78" spans="1:9" ht="10.8" thickBot="1" x14ac:dyDescent="0.25">
      <c r="A78" s="139"/>
      <c r="B78" s="152" t="s">
        <v>137</v>
      </c>
      <c r="C78" s="152" t="s">
        <v>137</v>
      </c>
    </row>
    <row r="79" spans="1:9" ht="11.4" thickTop="1" thickBot="1" x14ac:dyDescent="0.25">
      <c r="A79" s="139" t="s">
        <v>125</v>
      </c>
      <c r="B79" s="72">
        <v>733885003</v>
      </c>
      <c r="C79" s="72">
        <v>715315807</v>
      </c>
    </row>
    <row r="80" spans="1:9" ht="10.8" thickTop="1" x14ac:dyDescent="0.2">
      <c r="A80" s="139" t="s">
        <v>121</v>
      </c>
      <c r="B80" s="89"/>
      <c r="C80" s="153"/>
    </row>
    <row r="81" spans="1:3" ht="21" thickBot="1" x14ac:dyDescent="0.25">
      <c r="A81" s="137" t="s">
        <v>172</v>
      </c>
      <c r="B81" s="78">
        <v>1298573</v>
      </c>
      <c r="C81" s="78">
        <v>1779077</v>
      </c>
    </row>
    <row r="82" spans="1:3" ht="10.8" thickBot="1" x14ac:dyDescent="0.25">
      <c r="A82" s="139" t="s">
        <v>18</v>
      </c>
      <c r="B82" s="72">
        <v>735183576</v>
      </c>
      <c r="C82" s="72">
        <v>717094884</v>
      </c>
    </row>
    <row r="83" spans="1:3" ht="10.8" thickTop="1" x14ac:dyDescent="0.2">
      <c r="B83" s="138"/>
      <c r="C83" s="138"/>
    </row>
    <row r="84" spans="1:3" x14ac:dyDescent="0.2">
      <c r="A84" s="139" t="s">
        <v>126</v>
      </c>
      <c r="B84" s="138"/>
      <c r="C84" s="140"/>
    </row>
    <row r="85" spans="1:3" x14ac:dyDescent="0.2">
      <c r="A85" s="139"/>
      <c r="B85" s="138"/>
      <c r="C85" s="138"/>
    </row>
    <row r="86" spans="1:3" x14ac:dyDescent="0.2">
      <c r="A86" s="139" t="s">
        <v>127</v>
      </c>
      <c r="B86" s="138">
        <v>444229046</v>
      </c>
      <c r="C86" s="138">
        <v>418012351</v>
      </c>
    </row>
    <row r="87" spans="1:3" x14ac:dyDescent="0.2">
      <c r="A87" s="139" t="s">
        <v>121</v>
      </c>
      <c r="B87" s="77"/>
      <c r="C87" s="140"/>
    </row>
    <row r="88" spans="1:3" ht="10.8" thickBot="1" x14ac:dyDescent="0.25">
      <c r="A88" s="32" t="s">
        <v>128</v>
      </c>
      <c r="B88" s="78">
        <v>63804874</v>
      </c>
      <c r="C88" s="78">
        <v>64274467</v>
      </c>
    </row>
    <row r="89" spans="1:3" ht="10.8" thickBot="1" x14ac:dyDescent="0.25">
      <c r="A89" s="139" t="s">
        <v>2</v>
      </c>
      <c r="B89" s="72">
        <v>508033920</v>
      </c>
      <c r="C89" s="72">
        <v>482286818</v>
      </c>
    </row>
    <row r="90" spans="1:3" ht="10.8" thickTop="1" x14ac:dyDescent="0.2"/>
  </sheetData>
  <mergeCells count="26">
    <mergeCell ref="F6:F7"/>
    <mergeCell ref="G6:G7"/>
    <mergeCell ref="B66:C66"/>
    <mergeCell ref="A67:A68"/>
    <mergeCell ref="A6:A7"/>
    <mergeCell ref="B6:B7"/>
    <mergeCell ref="C6:C7"/>
    <mergeCell ref="D6:D7"/>
    <mergeCell ref="E6:E7"/>
    <mergeCell ref="G36:G37"/>
    <mergeCell ref="A36:A37"/>
    <mergeCell ref="B36:B37"/>
    <mergeCell ref="C36:C37"/>
    <mergeCell ref="D36:D37"/>
    <mergeCell ref="E36:E37"/>
    <mergeCell ref="F36:F37"/>
    <mergeCell ref="L1:L2"/>
    <mergeCell ref="B1:B2"/>
    <mergeCell ref="C1:C2"/>
    <mergeCell ref="D1:D2"/>
    <mergeCell ref="E1:E2"/>
    <mergeCell ref="F1:F2"/>
    <mergeCell ref="G1:G2"/>
    <mergeCell ref="H1:H2"/>
    <mergeCell ref="I1:I2"/>
    <mergeCell ref="K1:K2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424F8D-A052-4B03-ADE2-7E7BF52F9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6538D-14AF-44F2-8E60-353600C27BCF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RAPORTARE PE SEGMENTE</vt:lpstr>
      <vt:lpstr>SOFP!_Hlk64274243</vt:lpstr>
      <vt:lpstr>SOFP!_Hlk64274250</vt:lpstr>
      <vt:lpstr>SOFP!_Hlk64274258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2026-09-30T11:42:51Z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