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2 2026/2. Extract from FS/"/>
    </mc:Choice>
  </mc:AlternateContent>
  <xr:revisionPtr revIDLastSave="855" documentId="13_ncr:1_{37AB6BD6-939B-44E3-A257-AA763A62AE44}" xr6:coauthVersionLast="47" xr6:coauthVersionMax="47" xr10:uidLastSave="{9E9872A8-9DF5-4369-B15C-334FB8AACA5F}"/>
  <bookViews>
    <workbookView xWindow="-108" yWindow="-108" windowWidth="23256" windowHeight="1389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RAPORTARE PE SEGMENTE" sheetId="17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2" i="17" l="1"/>
  <c r="G26" i="17"/>
  <c r="G25" i="17"/>
  <c r="G24" i="17"/>
  <c r="G20" i="17"/>
  <c r="G61" i="17"/>
  <c r="G58" i="17"/>
  <c r="G57" i="17"/>
  <c r="G55" i="17"/>
  <c r="G54" i="17"/>
  <c r="G53" i="17"/>
  <c r="F52" i="17"/>
  <c r="E52" i="17"/>
  <c r="D52" i="17"/>
  <c r="C52" i="17"/>
  <c r="B52" i="17"/>
  <c r="G52" i="17" s="1"/>
  <c r="G51" i="17"/>
  <c r="G50" i="17"/>
  <c r="G48" i="17"/>
  <c r="F47" i="17"/>
  <c r="E47" i="17"/>
  <c r="D47" i="17"/>
  <c r="C47" i="17"/>
  <c r="B47" i="17"/>
  <c r="G46" i="17"/>
  <c r="G45" i="17"/>
  <c r="G44" i="17"/>
  <c r="G43" i="17"/>
  <c r="G42" i="17"/>
  <c r="G41" i="17"/>
  <c r="G39" i="17"/>
  <c r="G38" i="17"/>
  <c r="D47" i="14"/>
  <c r="D39" i="14"/>
  <c r="D27" i="14"/>
  <c r="D31" i="14" s="1"/>
  <c r="D56" i="16"/>
  <c r="D51" i="16"/>
  <c r="D44" i="16"/>
  <c r="D24" i="16"/>
  <c r="D20" i="16"/>
  <c r="F23" i="17"/>
  <c r="E23" i="17"/>
  <c r="D23" i="17"/>
  <c r="C23" i="17"/>
  <c r="I25" i="13"/>
  <c r="I32" i="13" s="1"/>
  <c r="G25" i="13"/>
  <c r="G32" i="13" s="1"/>
  <c r="F25" i="13"/>
  <c r="F32" i="13" s="1"/>
  <c r="E25" i="13"/>
  <c r="E32" i="13" s="1"/>
  <c r="D25" i="13"/>
  <c r="D32" i="13" s="1"/>
  <c r="C25" i="13"/>
  <c r="C32" i="13" s="1"/>
  <c r="J25" i="13"/>
  <c r="H22" i="13"/>
  <c r="J22" i="13" s="1"/>
  <c r="G47" i="17" l="1"/>
  <c r="D49" i="14"/>
  <c r="D53" i="14" s="1"/>
  <c r="D27" i="16"/>
  <c r="D31" i="16" s="1"/>
  <c r="D46" i="16" s="1"/>
  <c r="J32" i="13"/>
  <c r="H25" i="13"/>
  <c r="H32" i="13" s="1"/>
  <c r="G32" i="17" l="1"/>
  <c r="G29" i="17"/>
  <c r="G28" i="17"/>
  <c r="B23" i="17"/>
  <c r="G23" i="17" s="1"/>
  <c r="G22" i="17"/>
  <c r="G21" i="17"/>
  <c r="G19" i="17"/>
  <c r="F18" i="17"/>
  <c r="E18" i="17"/>
  <c r="D18" i="17"/>
  <c r="C18" i="17"/>
  <c r="B18" i="17"/>
  <c r="G17" i="17"/>
  <c r="G16" i="17"/>
  <c r="G15" i="17"/>
  <c r="G14" i="17"/>
  <c r="G13" i="17"/>
  <c r="G12" i="17"/>
  <c r="G10" i="17"/>
  <c r="G9" i="17"/>
  <c r="C20" i="16"/>
  <c r="C47" i="14"/>
  <c r="C39" i="14"/>
  <c r="C27" i="14"/>
  <c r="C31" i="14" s="1"/>
  <c r="C49" i="14" l="1"/>
  <c r="C53" i="14" s="1"/>
  <c r="G18" i="17"/>
  <c r="C56" i="16" l="1"/>
  <c r="C51" i="16"/>
  <c r="C44" i="16"/>
  <c r="C48" i="11"/>
  <c r="C58" i="11"/>
  <c r="C60" i="11" l="1"/>
  <c r="C24" i="16"/>
  <c r="C27" i="16" s="1"/>
  <c r="D58" i="11"/>
  <c r="D48" i="11"/>
  <c r="D36" i="11"/>
  <c r="D40" i="11" s="1"/>
  <c r="D25" i="11"/>
  <c r="D17" i="11"/>
  <c r="C31" i="16" l="1"/>
  <c r="D60" i="11"/>
  <c r="D62" i="11" s="1"/>
  <c r="C46" i="16" l="1"/>
  <c r="C36" i="11"/>
  <c r="C40" i="11" s="1"/>
  <c r="C62" i="11" s="1"/>
  <c r="C25" i="11"/>
  <c r="C17" i="11"/>
  <c r="C27" i="11" l="1"/>
  <c r="D27" i="11"/>
</calcChain>
</file>

<file path=xl/sharedStrings.xml><?xml version="1.0" encoding="utf-8"?>
<sst xmlns="http://schemas.openxmlformats.org/spreadsheetml/2006/main" count="261" uniqueCount="187">
  <si>
    <t xml:space="preserve">          </t>
  </si>
  <si>
    <t>CAPITALURI PROPRII SI DATORII</t>
  </si>
  <si>
    <t>Total datorii</t>
  </si>
  <si>
    <t>Total datorii curente</t>
  </si>
  <si>
    <t>Subvenții guvernamentale</t>
  </si>
  <si>
    <t>Datorii privind impozitul curent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</si>
  <si>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</si>
  <si>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</si>
  <si>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</si>
  <si>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</si>
  <si>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</si>
  <si>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</si>
  <si>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</si>
  <si>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</si>
  <si>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</si>
  <si>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</si>
  <si>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</si>
  <si>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Numerar și echivalente de numerar</t>
  </si>
  <si>
    <t>Total active</t>
  </si>
  <si>
    <t>Capital si rezerve</t>
  </si>
  <si>
    <t>Prime de emisiune</t>
  </si>
  <si>
    <t>Impozitul pe profit plătit</t>
  </si>
  <si>
    <t>Efectele variațiilor cursului de schimb asupra numerarului și echivalentelor de numerar</t>
  </si>
  <si>
    <t>Alte venituri din exploatare</t>
  </si>
  <si>
    <t>Cheltuieli cu materiile prime, consumabilele și mărfurile</t>
  </si>
  <si>
    <t>Cheltuieli cu beneficiile angajaților</t>
  </si>
  <si>
    <t>Costuri de marketing și publicitate</t>
  </si>
  <si>
    <t>Venituri financiare</t>
  </si>
  <si>
    <t>Cheltuieli financiare</t>
  </si>
  <si>
    <t>Cheltuieli cu impozitul pe profit</t>
  </si>
  <si>
    <t>Interese care nu controlează</t>
  </si>
  <si>
    <t>Alte elemente ale rezultatului global</t>
  </si>
  <si>
    <t>Datorii comerciale și alte datorii</t>
  </si>
  <si>
    <t>Fond comercial</t>
  </si>
  <si>
    <t>Alte imobilizări necorporale</t>
  </si>
  <si>
    <t>Stocuri</t>
  </si>
  <si>
    <t>Creanțe comerciale</t>
  </si>
  <si>
    <t>Alte active curente</t>
  </si>
  <si>
    <t>Cheltuieli în avans</t>
  </si>
  <si>
    <t>Rezerva de reevaluare</t>
  </si>
  <si>
    <t>Rezerva din reevaluare</t>
  </si>
  <si>
    <t>Alte rezerve</t>
  </si>
  <si>
    <t>Impozitul amânat aferent reevaluării imobilizărilor corporale</t>
  </si>
  <si>
    <t>Total rezultat atribuibil către:</t>
  </si>
  <si>
    <t>Imobilizări corporale</t>
  </si>
  <si>
    <t>Alte active imobilizate</t>
  </si>
  <si>
    <t>Datorii privind impozitul pe profitul amânat</t>
  </si>
  <si>
    <t>Numerar net utilizat în activități de investiții</t>
  </si>
  <si>
    <t>(toate sumele sunt exprimate în „RON”, cu excepția cazului în care se specifică altfel)</t>
  </si>
  <si>
    <t>Fibră de sticlă și armături de fibră de sticlă</t>
  </si>
  <si>
    <t>Lacuri, vopseluri și tencuieli decorative</t>
  </si>
  <si>
    <t>Uși pentru clădiri rezidențiale</t>
  </si>
  <si>
    <t>Panouri bordurate și garduri de plasă</t>
  </si>
  <si>
    <t>Venituri</t>
  </si>
  <si>
    <t>Clienți externi</t>
  </si>
  <si>
    <t>Depreciere și amortizare</t>
  </si>
  <si>
    <t>Alte câștiguri/(pierderi) – net</t>
  </si>
  <si>
    <t>Altele</t>
  </si>
  <si>
    <t>Cheltuieli de capital</t>
  </si>
  <si>
    <t xml:space="preserve">Total capital atribuibil actionarilor Companiei </t>
  </si>
  <si>
    <t>Costuri de tranzacție cu emisiunea de acțiuni</t>
  </si>
  <si>
    <t>Rezultat
reportat</t>
  </si>
  <si>
    <t>Rezultat financiar net</t>
  </si>
  <si>
    <t>Elemente care nu pot fi reclasificate în contul de profit sau pierdere:</t>
  </si>
  <si>
    <t>Alte elemente ale rezultatului global pentru perioadă, nete</t>
  </si>
  <si>
    <t>-Societatea mamă</t>
  </si>
  <si>
    <t>-Interese care nu controlează</t>
  </si>
  <si>
    <t>Total rezultat global din perioada este atribuibil către:</t>
  </si>
  <si>
    <t>Rezultat pe actiune - de bază și diluat</t>
  </si>
  <si>
    <t>Total active curente</t>
  </si>
  <si>
    <t>Capital social</t>
  </si>
  <si>
    <t>Rezultat reportat</t>
  </si>
  <si>
    <t>Total capitaluri atribuibile atribuibile Societății-Mama</t>
  </si>
  <si>
    <t>Datorii din contracte de leasing</t>
  </si>
  <si>
    <t>Datorii aferente achizițiilor de filiale</t>
  </si>
  <si>
    <t>Beneficiile angajaților - curente</t>
  </si>
  <si>
    <t>TOTAL CAPITALURI PROPRII SI DATORII</t>
  </si>
  <si>
    <t>Interese care nu controlează la achiziția de filiale</t>
  </si>
  <si>
    <t>Ajustări pentru:</t>
  </si>
  <si>
    <t>Variația activelor și datoriilor din exploatare, netă de efectele achiziției entității controlate:</t>
  </si>
  <si>
    <t>Fluxuri de numerar din activități de investiții:</t>
  </si>
  <si>
    <t>Fluxuri de numerar din activități de finanțare:</t>
  </si>
  <si>
    <t>Rezultat înainte de impozitare</t>
  </si>
  <si>
    <t>Cheltuieli cu amortizarea și deprecierea</t>
  </si>
  <si>
    <t>Modificări ale provizionului pentru pierderi de credit așteptate</t>
  </si>
  <si>
    <t>Venituri din dobânzi</t>
  </si>
  <si>
    <t>Cheltuieli cu dobânzile</t>
  </si>
  <si>
    <t>Pierderi nerealizate din cursul valutar</t>
  </si>
  <si>
    <t>Fluxuri de numerar din activități de exploatare</t>
  </si>
  <si>
    <t>Încasări din vânzarea imobilizărilor corporale</t>
  </si>
  <si>
    <t>Dobândă plătită</t>
  </si>
  <si>
    <t>Amortizarea subvențiilor guvernamentale</t>
  </si>
  <si>
    <t>Încasări din împrumuturi</t>
  </si>
  <si>
    <t>Rambursarea de împrumuturi</t>
  </si>
  <si>
    <t>(toate sumele sunt exprimate în „RON”, dacă nu se specifică altfel)</t>
  </si>
  <si>
    <t>EXTRAS DIN</t>
  </si>
  <si>
    <t>Active aferente dreptului de utilizare</t>
  </si>
  <si>
    <t>Majorare capital social</t>
  </si>
  <si>
    <t>Creșterea creantelor comerciale și a altor creanțe</t>
  </si>
  <si>
    <t>SITUAȚIA CONSOLIDATĂ SIMPLIFICATĂ A MODIFICĂRILOR CAPITALURILOR PROPRII</t>
  </si>
  <si>
    <t>RAPORTARE PE SEGMENTE</t>
  </si>
  <si>
    <t>ROCA INDUSTRY HOLDINGROCK1 S.A.</t>
  </si>
  <si>
    <t>Reevaluarea imobilizărilor corporale</t>
  </si>
  <si>
    <t xml:space="preserve">	RAPORTARE PE SEGMENTE</t>
  </si>
  <si>
    <t>Variația stocurilor de produse finite și a producției în curs</t>
  </si>
  <si>
    <t>Cheltuieli cu serviciile prestate și utilitățile</t>
  </si>
  <si>
    <t>Alte prezentări:</t>
  </si>
  <si>
    <t>Cabluri electrice</t>
  </si>
  <si>
    <t>Total segment
 raportabil</t>
  </si>
  <si>
    <r>
      <t>EBITDA ajustata</t>
    </r>
    <r>
      <rPr>
        <b/>
        <vertAlign val="superscript"/>
        <sz val="8"/>
        <color theme="1"/>
        <rFont val="Tahoma"/>
        <family val="2"/>
      </rPr>
      <t>*</t>
    </r>
  </si>
  <si>
    <t>Variația stocurilor de produse finite si a producției în curs</t>
  </si>
  <si>
    <t>Nealocat:</t>
  </si>
  <si>
    <t>Reconcilierea contului de profit/(pierdere)</t>
  </si>
  <si>
    <t>Rezultatul segmentului după impozitare</t>
  </si>
  <si>
    <t>Reconcilierea activelor</t>
  </si>
  <si>
    <t>Activele segmentelor operaționale</t>
  </si>
  <si>
    <t>Reconcilierea datoriilor</t>
  </si>
  <si>
    <t>Datoriile segmentelor operaționale</t>
  </si>
  <si>
    <t>Datoriile Societății-mamă</t>
  </si>
  <si>
    <t xml:space="preserve">SITUAȚII FINANCIARE INTERIMARE CONSOLIDATE SIMPLIFICATE
</t>
  </si>
  <si>
    <t xml:space="preserve">ÎNTOCMITE ÎN CONFORMITATE CU STANDARDUL INTERNAȚIONAL DE CONTABILITATE 34 – „RAPORTARE FINANCIARĂ INTERIMARĂ”,
</t>
  </si>
  <si>
    <t>adoptat de Uniunea Europeană</t>
  </si>
  <si>
    <t>În cazul în care există neconcordanțe sau omisiuni față de sumele prezentate în situațiile financiare consolidate simplificate, vor prevala sumele prezentate în situațiile financiare consolidate simplificate.</t>
  </si>
  <si>
    <t>SITUAȚIA CONSOLIDATĂ SIMPLIFICATĂ A REZULTATULUI GLOBAL</t>
  </si>
  <si>
    <t>SITUAȚIA CONSOLIDATĂ SIMPLIFICATĂ A POZIȚIEI FINANCIARE</t>
  </si>
  <si>
    <t>SITUAȚIA CONSOLIDATĂ SIMPLIFICATĂ A MODIFICĂRILOR CAPITALULUI PROPRIU</t>
  </si>
  <si>
    <t>SITUAȚIA CONSOLIDATĂ SIMPLIFICATĂ A FLUXURILOR DE NUMERAR</t>
  </si>
  <si>
    <t>(neauditat și nerevizuit)</t>
  </si>
  <si>
    <t>Venituri din contractele cu clienții</t>
  </si>
  <si>
    <t>Rezultat din activități continue</t>
  </si>
  <si>
    <t>Rezultatul înainte de impozitare</t>
  </si>
  <si>
    <t>Elemente care pot fi reclasificate în contul de profit sau pierdere:</t>
  </si>
  <si>
    <t>Total rezultat global aferent perioadei</t>
  </si>
  <si>
    <t>(auditat)</t>
  </si>
  <si>
    <t>Rezultatul în perioadă</t>
  </si>
  <si>
    <t>Total rezultatul global al perioadei de raportare</t>
  </si>
  <si>
    <t>Tranzacții cu acționarii în calitatea lor de acționari:</t>
  </si>
  <si>
    <t>SITUAȚIA CONSOLIDATĂ SIMPLIFICATA A FLUXURILOR DE TREZORERIE</t>
  </si>
  <si>
    <t>Creșterea altor active imobilizate</t>
  </si>
  <si>
    <t>Plăți pentru achiziția imobilizărilor corporale</t>
  </si>
  <si>
    <t>Plăți pentru achiziția imobilizărilor necorporale</t>
  </si>
  <si>
    <t>Dobânzi primite</t>
  </si>
  <si>
    <t>Rambursări ale datoriilor care decurg din contractele de leasing</t>
  </si>
  <si>
    <t>(Pierderea)/Profitul segmentului înainte de impozitare</t>
  </si>
  <si>
    <t>(Pierderea)/ Profitul segmentului înainte de impozitare</t>
  </si>
  <si>
    <t>Impozit pe profit</t>
  </si>
  <si>
    <t>Cheltuieli de exploatare ale Societății-Mamă</t>
  </si>
  <si>
    <t>Rezultatul după impozitare</t>
  </si>
  <si>
    <t>Activele Societății-mamă
(în principal numerar și active aferente dreptului de utilizare)</t>
  </si>
  <si>
    <t>Numerar și echivalente de numerar la 1 ianuarie</t>
  </si>
  <si>
    <t>Perioada de sase luni încheiată la</t>
  </si>
  <si>
    <r>
      <t xml:space="preserve">30 iunie 2025
</t>
    </r>
    <r>
      <rPr>
        <i/>
        <sz val="8"/>
        <color rgb="FF000000"/>
        <rFont val="Tahoma"/>
        <family val="2"/>
      </rPr>
      <t>(neauditat și nerevizuit)</t>
    </r>
  </si>
  <si>
    <t>Rezultat din activitatea de exploatare – Profit</t>
  </si>
  <si>
    <t>Diferențe de curs valutar privind conversia operațiunilor externe</t>
  </si>
  <si>
    <r>
      <t xml:space="preserve">Sold la 30 iunie 2025
</t>
    </r>
    <r>
      <rPr>
        <i/>
        <sz val="8"/>
        <color rgb="FF000000"/>
        <rFont val="Tahoma"/>
        <family val="2"/>
      </rPr>
      <t>(neauditat și nerevizuit)</t>
    </r>
  </si>
  <si>
    <t>Dividende</t>
  </si>
  <si>
    <r>
      <t>30 iunie 2025</t>
    </r>
    <r>
      <rPr>
        <i/>
        <sz val="8"/>
        <color rgb="FF000000"/>
        <rFont val="Tahoma"/>
        <family val="2"/>
      </rPr>
      <t xml:space="preserve">
(neauditat și nerevizuit)</t>
    </r>
  </si>
  <si>
    <t>(Reversări ale ajustărilor de valoare)/ Ajustări de valoare pentru activele circulante</t>
  </si>
  <si>
    <t>Câștig din vânzarea de active imobilizate</t>
  </si>
  <si>
    <t>Scăderea/(Creșterea) stocurilor</t>
  </si>
  <si>
    <t>Creșterea datoriilor comerciale și a altor datorii</t>
  </si>
  <si>
    <t>Numerar net generat din activități de exploatare</t>
  </si>
  <si>
    <t>(Plăți)/Încasări din subvenții guvernamentale</t>
  </si>
  <si>
    <t>Dividende plătite participațiilor minoritare</t>
  </si>
  <si>
    <t>Numerar net (utilizat în)/generat din activități de finanțare</t>
  </si>
  <si>
    <t>(Descreșterea)/Creșterea net(ă) a numerarului și a echivalentelor de numerar</t>
  </si>
  <si>
    <t xml:space="preserve">Numerar și echivalente de numerar la sfârșitul perioadei </t>
  </si>
  <si>
    <r>
      <t xml:space="preserve">30 iunie 2025
</t>
    </r>
    <r>
      <rPr>
        <i/>
        <sz val="8"/>
        <color theme="1"/>
        <rFont val="Tahoma"/>
        <family val="2"/>
      </rPr>
      <t>(neauditat și nerevizuit)</t>
    </r>
  </si>
  <si>
    <t>Câștiguri din cedarea imobilizărilor corporale</t>
  </si>
  <si>
    <t>(Ajustări de valoare)/Reluări ale ajustărilor de valoare pentru pierderi de credit așteptate la creanțele comerciale</t>
  </si>
  <si>
    <t>Ajustări de valoare ale activelor circulante</t>
  </si>
  <si>
    <t>LA DATA ȘI PENTRU PERIOADA DE SASE LUNI ÎNCHEIATĂ LA 30 IUNIE 2026</t>
  </si>
  <si>
    <t>*Sumele prezentate sunt extrase din situațiile financiare consolidate simplificate pregătite la data și pentru perioada de 6 luni încheiată la 30 iunie 2026 („situațiile financiare interimare”).</t>
  </si>
  <si>
    <r>
      <t xml:space="preserve">30 iunie 2026
</t>
    </r>
    <r>
      <rPr>
        <i/>
        <sz val="8"/>
        <color rgb="FF000000"/>
        <rFont val="Tahoma"/>
        <family val="2"/>
      </rPr>
      <t>(neauditat și nerevizuit)</t>
    </r>
  </si>
  <si>
    <t>PENTRU PERIOADA DE SASE LUNI ÎNCHEIATĂ LA 30 IUNIE 2026</t>
  </si>
  <si>
    <t>LA DATA DE 30 IUNIE 2026</t>
  </si>
  <si>
    <t>30 iunie 2026</t>
  </si>
  <si>
    <t>31 decembrie 2025</t>
  </si>
  <si>
    <r>
      <t xml:space="preserve">Sold la 1 ianuarie 2025 </t>
    </r>
    <r>
      <rPr>
        <i/>
        <sz val="8"/>
        <color rgb="FF000000"/>
        <rFont val="Tahoma"/>
        <family val="2"/>
      </rPr>
      <t>(auditat)</t>
    </r>
  </si>
  <si>
    <r>
      <t>Sold la 1 ianuarie 2026</t>
    </r>
    <r>
      <rPr>
        <i/>
        <sz val="8"/>
        <color rgb="FF000000"/>
        <rFont val="Tahoma"/>
        <family val="2"/>
      </rPr>
      <t xml:space="preserve"> (auditat)</t>
    </r>
  </si>
  <si>
    <r>
      <t xml:space="preserve">Sold la 30 iunie 2026
</t>
    </r>
    <r>
      <rPr>
        <i/>
        <sz val="8"/>
        <color rgb="FF000000"/>
        <rFont val="Tahoma"/>
        <family val="2"/>
      </rPr>
      <t>(neauditat și nerevizuit)</t>
    </r>
  </si>
  <si>
    <r>
      <t>30 iunie 2026</t>
    </r>
    <r>
      <rPr>
        <i/>
        <sz val="8"/>
        <color rgb="FF000000"/>
        <rFont val="Tahoma"/>
        <family val="2"/>
      </rPr>
      <t xml:space="preserve">
(neauditat și nerevizuit)</t>
    </r>
  </si>
  <si>
    <r>
      <t xml:space="preserve">30 iunie 2026
</t>
    </r>
    <r>
      <rPr>
        <i/>
        <sz val="8"/>
        <color theme="1"/>
        <rFont val="Tahoma"/>
        <family val="2"/>
      </rPr>
      <t>(neauditat și nerevizuit)</t>
    </r>
  </si>
  <si>
    <r>
      <t xml:space="preserve">Total active la 30 iunie 2026 </t>
    </r>
    <r>
      <rPr>
        <i/>
        <sz val="8"/>
        <color theme="1"/>
        <rFont val="Tahoma"/>
        <family val="2"/>
      </rPr>
      <t>(neauditat și nerevizuit)</t>
    </r>
  </si>
  <si>
    <r>
      <t xml:space="preserve">Total datorii la 30 iunie 2026 </t>
    </r>
    <r>
      <rPr>
        <i/>
        <sz val="8"/>
        <color theme="1"/>
        <rFont val="Tahoma"/>
        <family val="2"/>
      </rPr>
      <t>(neauditat și nerevizuit)</t>
    </r>
  </si>
  <si>
    <r>
      <t xml:space="preserve">Total active la 31 decembrie 2025 </t>
    </r>
    <r>
      <rPr>
        <i/>
        <sz val="8"/>
        <color theme="1"/>
        <rFont val="Tahoma"/>
        <family val="2"/>
      </rPr>
      <t>(neauditat și nerevizuit)</t>
    </r>
  </si>
  <si>
    <r>
      <t xml:space="preserve">Total datorii la 31 decembrie 2025 </t>
    </r>
    <r>
      <rPr>
        <i/>
        <sz val="8"/>
        <color theme="1"/>
        <rFont val="Tahoma"/>
        <family val="2"/>
      </rPr>
      <t>(neauditat și nerevizuit)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</si>
</sst>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  <font>
      <b/>
      <vertAlign val="superscript"/>
      <sz val="8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2" applyNumberFormat="0" applyAlignment="0" applyProtection="0"/>
    <xf numFmtId="0" fontId="20" fillId="6" borderId="13" applyNumberFormat="0" applyAlignment="0" applyProtection="0"/>
    <xf numFmtId="0" fontId="22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8" fillId="0" borderId="0"/>
    <xf numFmtId="0" fontId="29" fillId="0" borderId="0"/>
    <xf numFmtId="0" fontId="30" fillId="0" borderId="0"/>
    <xf numFmtId="165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1" fillId="33" borderId="0">
      <alignment horizontal="left" vertical="top"/>
    </xf>
    <xf numFmtId="9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/>
    <xf numFmtId="0" fontId="30" fillId="0" borderId="0"/>
    <xf numFmtId="43" fontId="35" fillId="0" borderId="0" applyFont="0" applyFill="0" applyBorder="0" applyAlignment="0" applyProtection="0"/>
    <xf numFmtId="0" fontId="35" fillId="0" borderId="0"/>
    <xf numFmtId="0" fontId="37" fillId="4" borderId="0" applyNumberFormat="0" applyBorder="0" applyAlignment="0" applyProtection="0"/>
    <xf numFmtId="0" fontId="38" fillId="0" borderId="0"/>
    <xf numFmtId="0" fontId="17" fillId="3" borderId="0" applyNumberFormat="0" applyBorder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5" fillId="0" borderId="0"/>
    <xf numFmtId="0" fontId="40" fillId="0" borderId="0"/>
    <xf numFmtId="0" fontId="40" fillId="8" borderId="16" applyNumberFormat="0" applyFont="0" applyAlignment="0" applyProtection="0"/>
    <xf numFmtId="43" fontId="4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23" fillId="7" borderId="15" applyNumberFormat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0" borderId="0"/>
    <xf numFmtId="43" fontId="43" fillId="0" borderId="0" applyFont="0" applyFill="0" applyBorder="0" applyAlignment="0" applyProtection="0"/>
    <xf numFmtId="44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0" fontId="28" fillId="0" borderId="0"/>
    <xf numFmtId="0" fontId="44" fillId="0" borderId="0"/>
    <xf numFmtId="0" fontId="45" fillId="0" borderId="0"/>
    <xf numFmtId="0" fontId="45" fillId="0" borderId="0"/>
    <xf numFmtId="43" fontId="4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0" borderId="0"/>
    <xf numFmtId="0" fontId="35" fillId="0" borderId="0"/>
    <xf numFmtId="166" fontId="35" fillId="0" borderId="0" applyFont="0" applyFill="0" applyBorder="0" applyAlignment="0" applyProtection="0"/>
    <xf numFmtId="0" fontId="46" fillId="0" borderId="0"/>
    <xf numFmtId="0" fontId="35" fillId="0" borderId="0"/>
    <xf numFmtId="0" fontId="35" fillId="0" borderId="0"/>
    <xf numFmtId="43" fontId="46" fillId="0" borderId="0" applyFont="0" applyFill="0" applyBorder="0" applyAlignment="0" applyProtection="0"/>
    <xf numFmtId="170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" fillId="0" borderId="0"/>
    <xf numFmtId="0" fontId="35" fillId="0" borderId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1" fillId="8" borderId="16" applyNumberFormat="0" applyFont="0" applyAlignment="0" applyProtection="0"/>
    <xf numFmtId="0" fontId="19" fillId="5" borderId="12" applyNumberFormat="0" applyAlignment="0" applyProtection="0"/>
    <xf numFmtId="0" fontId="1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1" fillId="0" borderId="0"/>
    <xf numFmtId="43" fontId="39" fillId="0" borderId="0" applyFont="0" applyFill="0" applyBorder="0" applyAlignment="0" applyProtection="0"/>
    <xf numFmtId="169" fontId="1" fillId="0" borderId="0"/>
    <xf numFmtId="167" fontId="29" fillId="0" borderId="0"/>
    <xf numFmtId="169" fontId="35" fillId="0" borderId="0"/>
    <xf numFmtId="167" fontId="1" fillId="0" borderId="0"/>
    <xf numFmtId="169" fontId="35" fillId="0" borderId="0"/>
    <xf numFmtId="167" fontId="1" fillId="0" borderId="0"/>
    <xf numFmtId="0" fontId="1" fillId="0" borderId="0"/>
    <xf numFmtId="169" fontId="1" fillId="0" borderId="0"/>
    <xf numFmtId="171" fontId="35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7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5" fillId="0" borderId="0"/>
    <xf numFmtId="0" fontId="46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5" fillId="0" borderId="0" applyFont="0" applyFill="0" applyBorder="0" applyAlignment="0" applyProtection="0"/>
    <xf numFmtId="0" fontId="35" fillId="0" borderId="0"/>
    <xf numFmtId="171" fontId="35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9" fillId="0" borderId="0"/>
    <xf numFmtId="167" fontId="35" fillId="0" borderId="0"/>
    <xf numFmtId="0" fontId="3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/>
    <xf numFmtId="0" fontId="35" fillId="0" borderId="0"/>
    <xf numFmtId="0" fontId="1" fillId="0" borderId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0" fontId="53" fillId="3" borderId="0" applyNumberFormat="0" applyBorder="0" applyAlignment="0" applyProtection="0"/>
    <xf numFmtId="0" fontId="54" fillId="5" borderId="12" applyNumberFormat="0" applyAlignment="0" applyProtection="0"/>
    <xf numFmtId="0" fontId="55" fillId="6" borderId="13" applyNumberFormat="0" applyAlignment="0" applyProtection="0"/>
    <xf numFmtId="0" fontId="56" fillId="6" borderId="12" applyNumberFormat="0" applyAlignment="0" applyProtection="0"/>
    <xf numFmtId="0" fontId="57" fillId="0" borderId="14" applyNumberFormat="0" applyFill="0" applyAlignment="0" applyProtection="0"/>
    <xf numFmtId="0" fontId="58" fillId="7" borderId="15" applyNumberFormat="0" applyAlignment="0" applyProtection="0"/>
    <xf numFmtId="0" fontId="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7" applyNumberFormat="0" applyFill="0" applyAlignment="0" applyProtection="0"/>
    <xf numFmtId="0" fontId="61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61" fillId="32" borderId="0" applyNumberFormat="0" applyBorder="0" applyAlignment="0" applyProtection="0"/>
    <xf numFmtId="0" fontId="35" fillId="0" borderId="0"/>
    <xf numFmtId="0" fontId="29" fillId="8" borderId="16" applyNumberFormat="0" applyFont="0" applyAlignment="0" applyProtection="0"/>
    <xf numFmtId="0" fontId="35" fillId="0" borderId="0"/>
    <xf numFmtId="0" fontId="35" fillId="0" borderId="0"/>
    <xf numFmtId="0" fontId="29" fillId="8" borderId="16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1" fillId="0" borderId="0"/>
    <xf numFmtId="0" fontId="35" fillId="0" borderId="0"/>
    <xf numFmtId="167" fontId="1" fillId="0" borderId="0"/>
    <xf numFmtId="43" fontId="3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44" fillId="0" borderId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6" borderId="12" applyNumberFormat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2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25" borderId="0" applyNumberFormat="0" applyBorder="0" applyAlignment="0" applyProtection="0"/>
    <xf numFmtId="0" fontId="17" fillId="3" borderId="0" applyNumberFormat="0" applyBorder="0" applyAlignment="0" applyProtection="0"/>
    <xf numFmtId="0" fontId="23" fillId="7" borderId="15" applyNumberFormat="0" applyAlignment="0" applyProtection="0"/>
    <xf numFmtId="165" fontId="1" fillId="0" borderId="0" applyFont="0" applyFill="0" applyBorder="0" applyAlignment="0" applyProtection="0"/>
    <xf numFmtId="0" fontId="62" fillId="0" borderId="18"/>
    <xf numFmtId="0" fontId="42" fillId="0" borderId="0"/>
    <xf numFmtId="0" fontId="41" fillId="0" borderId="0"/>
    <xf numFmtId="43" fontId="1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5" fillId="0" borderId="0"/>
    <xf numFmtId="165" fontId="35" fillId="0" borderId="0" applyNumberFormat="0" applyFill="0" applyBorder="0" applyAlignment="0" applyProtection="0"/>
    <xf numFmtId="165" fontId="35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162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6" fillId="0" borderId="0" xfId="1" applyNumberFormat="1" applyFont="1" applyFill="1" applyBorder="1"/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6" fillId="0" borderId="0" xfId="0" applyNumberFormat="1" applyFont="1"/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 wrapText="1"/>
    </xf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/>
    <xf numFmtId="3" fontId="4" fillId="0" borderId="6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164" fontId="6" fillId="0" borderId="3" xfId="1" applyNumberFormat="1" applyFont="1" applyFill="1" applyBorder="1"/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64" fontId="5" fillId="0" borderId="22" xfId="1" applyNumberFormat="1" applyFont="1" applyBorder="1" applyAlignment="1">
      <alignment horizontal="right" vertical="center"/>
    </xf>
    <xf numFmtId="0" fontId="64" fillId="0" borderId="0" xfId="0" applyFont="1" applyAlignment="1">
      <alignment vertical="center"/>
    </xf>
    <xf numFmtId="164" fontId="6" fillId="0" borderId="0" xfId="1" applyNumberFormat="1" applyFont="1"/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4" fillId="0" borderId="0" xfId="1" applyNumberFormat="1" applyFont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4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164" fontId="5" fillId="0" borderId="22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3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0" fontId="65" fillId="0" borderId="0" xfId="2" applyFont="1" applyFill="1"/>
    <xf numFmtId="3" fontId="6" fillId="0" borderId="0" xfId="0" applyNumberFormat="1" applyFont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41" fontId="6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left" vertical="center" indent="4"/>
    </xf>
    <xf numFmtId="0" fontId="7" fillId="0" borderId="0" xfId="0" applyFont="1" applyFill="1" applyAlignment="1">
      <alignment vertical="center" wrapText="1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right" vertical="center" wrapText="1"/>
    </xf>
    <xf numFmtId="164" fontId="5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6" fillId="0" borderId="0" xfId="1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64" fontId="4" fillId="0" borderId="1" xfId="0" quotePrefix="1" applyNumberFormat="1" applyFont="1" applyFill="1" applyBorder="1" applyAlignment="1">
      <alignment horizontal="right" vertical="center" wrapText="1"/>
    </xf>
    <xf numFmtId="164" fontId="11" fillId="0" borderId="0" xfId="0" quotePrefix="1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164" fontId="5" fillId="0" borderId="22" xfId="1" applyNumberFormat="1" applyFont="1" applyFill="1" applyBorder="1" applyAlignment="1">
      <alignment horizontal="right" vertical="center"/>
    </xf>
    <xf numFmtId="164" fontId="6" fillId="0" borderId="0" xfId="1" applyNumberFormat="1" applyFont="1" applyBorder="1"/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64" fontId="64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5" xfId="1" applyNumberFormat="1" applyFont="1" applyBorder="1" applyAlignment="1">
      <alignment horizontal="right" vertical="center"/>
    </xf>
    <xf numFmtId="164" fontId="5" fillId="0" borderId="23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0" xfId="1" applyNumberFormat="1" applyFont="1"/>
    <xf numFmtId="0" fontId="5" fillId="0" borderId="0" xfId="0" applyFont="1" applyBorder="1" applyAlignment="1">
      <alignment horizontal="right" vertical="center" wrapText="1"/>
    </xf>
    <xf numFmtId="0" fontId="5" fillId="0" borderId="0" xfId="0" applyFont="1"/>
    <xf numFmtId="0" fontId="4" fillId="0" borderId="21" xfId="0" quotePrefix="1" applyNumberFormat="1" applyFont="1" applyFill="1" applyBorder="1" applyAlignment="1">
      <alignment horizontal="right" vertical="center" wrapText="1"/>
    </xf>
    <xf numFmtId="172" fontId="5" fillId="0" borderId="1" xfId="0" applyNumberFormat="1" applyFont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Alignment="1">
      <alignment horizontal="right"/>
    </xf>
    <xf numFmtId="15" fontId="5" fillId="0" borderId="0" xfId="0" applyNumberFormat="1" applyFont="1" applyAlignment="1">
      <alignment horizontal="right" vertical="center" wrapText="1"/>
    </xf>
    <xf numFmtId="164" fontId="7" fillId="0" borderId="22" xfId="1" applyNumberFormat="1" applyFont="1" applyBorder="1" applyAlignment="1">
      <alignment horizontal="right" vertical="center"/>
    </xf>
    <xf numFmtId="164" fontId="6" fillId="0" borderId="0" xfId="1" applyNumberFormat="1" applyFont="1" applyAlignment="1"/>
    <xf numFmtId="164" fontId="6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 wrapText="1"/>
    </xf>
    <xf numFmtId="0" fontId="6" fillId="0" borderId="0" xfId="0" applyFont="1" applyBorder="1"/>
    <xf numFmtId="0" fontId="5" fillId="0" borderId="0" xfId="0" applyFont="1" applyAlignment="1">
      <alignment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9" fillId="0" borderId="19" xfId="1" applyNumberFormat="1" applyFont="1" applyFill="1" applyBorder="1" applyAlignment="1">
      <alignment horizontal="center"/>
    </xf>
    <xf numFmtId="164" fontId="9" fillId="0" borderId="20" xfId="1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5"/>
  <sheetViews>
    <sheetView showGridLines="0" tabSelected="1" zoomScaleNormal="100" workbookViewId="0">
      <selection activeCell="D8" sqref="D8"/>
    </sheetView>
  </sheetViews>
  <sheetFormatPr defaultColWidth="8.6640625" defaultRowHeight="10.199999999999999" x14ac:dyDescent="0.2"/>
  <cols>
    <col min="1" max="1" width="8.6640625" style="91"/>
    <col min="2" max="2" width="12.21875" style="91" customWidth="1"/>
    <col min="3" max="3" width="21" style="91" customWidth="1"/>
    <col min="4" max="4" width="11.21875" style="91" customWidth="1"/>
    <col min="5" max="5" width="9.21875" style="91" customWidth="1"/>
    <col min="6" max="6" width="10.109375" style="91" customWidth="1"/>
    <col min="7" max="16384" width="8.6640625" style="91"/>
  </cols>
  <sheetData>
    <row r="2" spans="2:6" x14ac:dyDescent="0.2">
      <c r="D2" s="115" t="s">
        <v>95</v>
      </c>
    </row>
    <row r="3" spans="2:6" x14ac:dyDescent="0.2">
      <c r="B3" s="116"/>
      <c r="C3" s="116"/>
      <c r="D3" s="117" t="s">
        <v>119</v>
      </c>
      <c r="E3" s="116"/>
      <c r="F3" s="116"/>
    </row>
    <row r="4" spans="2:6" x14ac:dyDescent="0.2">
      <c r="B4" s="116"/>
      <c r="C4" s="116"/>
      <c r="D4" s="117" t="s">
        <v>171</v>
      </c>
      <c r="E4" s="116"/>
      <c r="F4" s="116"/>
    </row>
    <row r="5" spans="2:6" x14ac:dyDescent="0.2">
      <c r="B5" s="116"/>
      <c r="C5" s="116"/>
      <c r="D5" s="117" t="s">
        <v>120</v>
      </c>
      <c r="E5" s="116"/>
      <c r="F5" s="116"/>
    </row>
    <row r="6" spans="2:6" x14ac:dyDescent="0.2">
      <c r="B6" s="116"/>
      <c r="C6" s="116"/>
      <c r="D6" s="117" t="s">
        <v>121</v>
      </c>
      <c r="E6" s="116"/>
      <c r="F6" s="116"/>
    </row>
    <row r="7" spans="2:6" x14ac:dyDescent="0.2">
      <c r="B7" s="118"/>
      <c r="D7" s="117"/>
    </row>
    <row r="8" spans="2:6" x14ac:dyDescent="0.2">
      <c r="B8" s="87" t="s">
        <v>123</v>
      </c>
    </row>
    <row r="9" spans="2:6" x14ac:dyDescent="0.2">
      <c r="B9" s="87" t="s">
        <v>124</v>
      </c>
    </row>
    <row r="10" spans="2:6" x14ac:dyDescent="0.2">
      <c r="B10" s="87" t="s">
        <v>125</v>
      </c>
    </row>
    <row r="11" spans="2:6" x14ac:dyDescent="0.2">
      <c r="B11" s="87" t="s">
        <v>126</v>
      </c>
    </row>
    <row r="12" spans="2:6" x14ac:dyDescent="0.2">
      <c r="B12" s="87" t="s">
        <v>100</v>
      </c>
    </row>
    <row r="14" spans="2:6" x14ac:dyDescent="0.2">
      <c r="B14" s="119" t="s">
        <v>172</v>
      </c>
    </row>
    <row r="15" spans="2:6" x14ac:dyDescent="0.2">
      <c r="B15" s="119" t="s">
        <v>122</v>
      </c>
    </row>
  </sheetData>
  <hyperlinks>
    <hyperlink ref="B9" location="SOFP!A1" display="SITUAȚIA CONSOLIDATĂ A POZITIEI FINANCIARE" xr:uid="{3A91996A-652D-4D35-97F8-4272DE33DFAA}"/>
    <hyperlink ref="B10" location="SOCE!A1" display="SITUAȚIA CONSOLIDATĂ A MODIFICARILOR CAPITALULUI PROPRIU" xr:uid="{67D9B2C3-FA4A-42E5-A887-D6F770416BB1}"/>
    <hyperlink ref="B11" location="SOCF!A1" display="SITUAȚIA CONSOLIDATĂ A FLUXURILOR DE NUMERAR" xr:uid="{D42AA9BD-AE16-4C79-BECF-3A0376D095E4}"/>
    <hyperlink ref="B12" location="'RAPORTARE PE SEGMENTE'!A1" display="RAPORTARE PE SEGMENTE" xr:uid="{1A889B47-D73A-4849-948C-7DA607EE0675}"/>
    <hyperlink ref="B8" location="SOCI!A1" display="SITUAȚIA CONSOLIDATĂ A REZULTATULUI GLOBAL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8"/>
  <sheetViews>
    <sheetView showGridLines="0" zoomScaleNormal="100" workbookViewId="0">
      <pane xSplit="1" ySplit="8" topLeftCell="B30" activePane="bottomRight" state="frozen"/>
      <selection activeCell="J49" sqref="J49"/>
      <selection pane="topRight" activeCell="J49" sqref="J49"/>
      <selection pane="bottomLeft" activeCell="J49" sqref="J49"/>
      <selection pane="bottomRight" activeCell="B7" sqref="B7"/>
    </sheetView>
  </sheetViews>
  <sheetFormatPr defaultColWidth="8.88671875" defaultRowHeight="10.199999999999999" x14ac:dyDescent="0.2"/>
  <cols>
    <col min="1" max="1" width="46.21875" style="68" customWidth="1"/>
    <col min="2" max="2" width="2.44140625" style="52" customWidth="1"/>
    <col min="3" max="3" width="20" style="19" customWidth="1"/>
    <col min="4" max="4" width="19.109375" style="19" customWidth="1"/>
    <col min="5" max="16384" width="8.88671875" style="52"/>
  </cols>
  <sheetData>
    <row r="1" spans="1:5" x14ac:dyDescent="0.2">
      <c r="A1" s="90" t="s">
        <v>101</v>
      </c>
      <c r="B1" s="91"/>
      <c r="C1" s="110"/>
      <c r="D1" s="110"/>
      <c r="E1" s="91"/>
    </row>
    <row r="2" spans="1:5" x14ac:dyDescent="0.2">
      <c r="A2" s="92" t="s">
        <v>48</v>
      </c>
      <c r="B2" s="91"/>
      <c r="C2" s="110"/>
      <c r="D2" s="110"/>
      <c r="E2" s="91"/>
    </row>
    <row r="3" spans="1:5" x14ac:dyDescent="0.2">
      <c r="A3" s="92"/>
      <c r="B3" s="91"/>
      <c r="C3" s="110"/>
      <c r="D3" s="110"/>
      <c r="E3" s="91"/>
    </row>
    <row r="4" spans="1:5" x14ac:dyDescent="0.2">
      <c r="A4" s="111"/>
      <c r="B4" s="93" t="s">
        <v>123</v>
      </c>
      <c r="C4" s="110"/>
      <c r="D4" s="110"/>
      <c r="E4" s="91"/>
    </row>
    <row r="5" spans="1:5" x14ac:dyDescent="0.2">
      <c r="A5" s="111"/>
      <c r="B5" s="94" t="s">
        <v>174</v>
      </c>
      <c r="C5" s="110"/>
      <c r="D5" s="110"/>
      <c r="E5" s="91"/>
    </row>
    <row r="6" spans="1:5" x14ac:dyDescent="0.2">
      <c r="A6" s="111"/>
      <c r="B6" s="97"/>
      <c r="C6" s="110"/>
      <c r="D6" s="110"/>
      <c r="E6" s="91"/>
    </row>
    <row r="7" spans="1:5" ht="9" customHeight="1" x14ac:dyDescent="0.2">
      <c r="A7" s="111"/>
      <c r="B7" s="91"/>
      <c r="C7" s="149" t="s">
        <v>150</v>
      </c>
      <c r="D7" s="149"/>
      <c r="E7" s="91"/>
    </row>
    <row r="8" spans="1:5" ht="21" thickBot="1" x14ac:dyDescent="0.25">
      <c r="A8" s="111"/>
      <c r="B8" s="107"/>
      <c r="C8" s="136" t="s">
        <v>173</v>
      </c>
      <c r="D8" s="136" t="s">
        <v>151</v>
      </c>
      <c r="E8" s="91"/>
    </row>
    <row r="9" spans="1:5" x14ac:dyDescent="0.2">
      <c r="A9" s="112"/>
      <c r="B9" s="113"/>
      <c r="C9" s="114"/>
      <c r="D9" s="113"/>
      <c r="E9" s="91"/>
    </row>
    <row r="10" spans="1:5" x14ac:dyDescent="0.2">
      <c r="A10" s="23" t="s">
        <v>128</v>
      </c>
      <c r="B10" s="22"/>
      <c r="C10" s="88">
        <v>391904937</v>
      </c>
      <c r="D10" s="88">
        <v>309008234</v>
      </c>
    </row>
    <row r="11" spans="1:5" x14ac:dyDescent="0.2">
      <c r="A11" s="23" t="s">
        <v>23</v>
      </c>
      <c r="B11" s="22"/>
      <c r="C11" s="4">
        <v>1328673</v>
      </c>
      <c r="D11" s="4">
        <v>662469</v>
      </c>
    </row>
    <row r="12" spans="1:5" x14ac:dyDescent="0.2">
      <c r="A12" s="23"/>
      <c r="B12" s="22"/>
      <c r="C12" s="4"/>
      <c r="D12" s="4"/>
    </row>
    <row r="13" spans="1:5" x14ac:dyDescent="0.2">
      <c r="A13" s="34" t="s">
        <v>110</v>
      </c>
      <c r="B13" s="22"/>
      <c r="C13" s="4">
        <v>-6177365</v>
      </c>
      <c r="D13" s="4">
        <v>-6279810</v>
      </c>
    </row>
    <row r="14" spans="1:5" x14ac:dyDescent="0.2">
      <c r="A14" s="34" t="s">
        <v>24</v>
      </c>
      <c r="B14" s="22"/>
      <c r="C14" s="4">
        <v>-258362105</v>
      </c>
      <c r="D14" s="4">
        <v>-197181076</v>
      </c>
    </row>
    <row r="15" spans="1:5" x14ac:dyDescent="0.2">
      <c r="A15" s="34" t="s">
        <v>55</v>
      </c>
      <c r="B15" s="22"/>
      <c r="C15" s="4">
        <v>-16053134</v>
      </c>
      <c r="D15" s="4">
        <v>-15478477</v>
      </c>
    </row>
    <row r="16" spans="1:5" x14ac:dyDescent="0.2">
      <c r="A16" s="34" t="s">
        <v>25</v>
      </c>
      <c r="B16" s="22"/>
      <c r="C16" s="4">
        <v>-50855980</v>
      </c>
      <c r="D16" s="4">
        <v>-51052467</v>
      </c>
    </row>
    <row r="17" spans="1:4" x14ac:dyDescent="0.2">
      <c r="A17" s="34" t="s">
        <v>26</v>
      </c>
      <c r="B17" s="22"/>
      <c r="C17" s="4">
        <v>-2089109</v>
      </c>
      <c r="D17" s="4">
        <v>-2349529</v>
      </c>
    </row>
    <row r="18" spans="1:4" x14ac:dyDescent="0.2">
      <c r="A18" s="34" t="s">
        <v>105</v>
      </c>
      <c r="B18" s="22"/>
      <c r="C18" s="4">
        <v>-32448686</v>
      </c>
      <c r="D18" s="4">
        <v>-29291396</v>
      </c>
    </row>
    <row r="19" spans="1:4" x14ac:dyDescent="0.2">
      <c r="A19" s="34" t="s">
        <v>56</v>
      </c>
      <c r="B19" s="22"/>
      <c r="C19" s="4">
        <v>53642</v>
      </c>
      <c r="D19" s="4">
        <v>18097</v>
      </c>
    </row>
    <row r="20" spans="1:4" x14ac:dyDescent="0.2">
      <c r="A20" s="16" t="s">
        <v>152</v>
      </c>
      <c r="B20" s="21"/>
      <c r="C20" s="24">
        <f>SUM(C10:C19)</f>
        <v>27300873</v>
      </c>
      <c r="D20" s="24">
        <f>SUM(D10:D19)</f>
        <v>8056045</v>
      </c>
    </row>
    <row r="21" spans="1:4" x14ac:dyDescent="0.2">
      <c r="A21" s="16"/>
      <c r="B21" s="21"/>
      <c r="C21" s="65"/>
      <c r="D21" s="65"/>
    </row>
    <row r="22" spans="1:4" x14ac:dyDescent="0.2">
      <c r="A22" s="34" t="s">
        <v>27</v>
      </c>
      <c r="B22" s="22"/>
      <c r="C22" s="4">
        <v>37640</v>
      </c>
      <c r="D22" s="4">
        <v>29314</v>
      </c>
    </row>
    <row r="23" spans="1:4" ht="12.9" customHeight="1" x14ac:dyDescent="0.2">
      <c r="A23" s="34" t="s">
        <v>28</v>
      </c>
      <c r="B23" s="22"/>
      <c r="C23" s="4">
        <v>-22620578</v>
      </c>
      <c r="D23" s="4">
        <v>-18010136</v>
      </c>
    </row>
    <row r="24" spans="1:4" x14ac:dyDescent="0.2">
      <c r="A24" s="16" t="s">
        <v>62</v>
      </c>
      <c r="B24" s="21"/>
      <c r="C24" s="26">
        <f>SUM(C22:C23)</f>
        <v>-22582938</v>
      </c>
      <c r="D24" s="26">
        <f>SUM(D22:D23)</f>
        <v>-17980822</v>
      </c>
    </row>
    <row r="25" spans="1:4" x14ac:dyDescent="0.2">
      <c r="A25" s="16"/>
      <c r="B25" s="21"/>
      <c r="C25" s="66"/>
      <c r="D25" s="66"/>
    </row>
    <row r="26" spans="1:4" x14ac:dyDescent="0.2">
      <c r="B26" s="22"/>
      <c r="C26" s="27"/>
      <c r="D26" s="27"/>
    </row>
    <row r="27" spans="1:4" x14ac:dyDescent="0.2">
      <c r="A27" s="16" t="s">
        <v>130</v>
      </c>
      <c r="B27" s="21"/>
      <c r="C27" s="26">
        <f>C24+C20</f>
        <v>4717935</v>
      </c>
      <c r="D27" s="26">
        <f>D24+D20</f>
        <v>-9924777</v>
      </c>
    </row>
    <row r="28" spans="1:4" x14ac:dyDescent="0.2">
      <c r="A28" s="16"/>
      <c r="B28" s="21"/>
      <c r="C28" s="66"/>
      <c r="D28" s="66"/>
    </row>
    <row r="29" spans="1:4" s="56" customFormat="1" x14ac:dyDescent="0.2">
      <c r="A29" s="59" t="s">
        <v>29</v>
      </c>
      <c r="B29" s="67"/>
      <c r="C29" s="6">
        <v>-563296</v>
      </c>
      <c r="D29" s="6">
        <v>-251806</v>
      </c>
    </row>
    <row r="30" spans="1:4" x14ac:dyDescent="0.2">
      <c r="A30" s="34"/>
      <c r="B30" s="22"/>
      <c r="C30" s="52"/>
      <c r="D30" s="52"/>
    </row>
    <row r="31" spans="1:4" ht="14.25" customHeight="1" x14ac:dyDescent="0.2">
      <c r="A31" s="16" t="s">
        <v>129</v>
      </c>
      <c r="B31" s="21"/>
      <c r="C31" s="26">
        <f>SUM(C27:C29)</f>
        <v>4154639</v>
      </c>
      <c r="D31" s="26">
        <f>SUM(D27:D29)</f>
        <v>-10176583</v>
      </c>
    </row>
    <row r="32" spans="1:4" x14ac:dyDescent="0.2">
      <c r="B32" s="22"/>
      <c r="C32" s="28"/>
      <c r="D32" s="28"/>
    </row>
    <row r="33" spans="1:4" x14ac:dyDescent="0.2">
      <c r="A33" s="69" t="s">
        <v>31</v>
      </c>
      <c r="B33" s="21"/>
      <c r="C33" s="25"/>
      <c r="D33" s="25"/>
    </row>
    <row r="34" spans="1:4" x14ac:dyDescent="0.2">
      <c r="A34" s="69"/>
      <c r="B34" s="21"/>
      <c r="C34" s="25"/>
      <c r="D34" s="25"/>
    </row>
    <row r="35" spans="1:4" x14ac:dyDescent="0.2">
      <c r="A35" s="122" t="s">
        <v>131</v>
      </c>
      <c r="B35" s="22"/>
      <c r="C35" s="27"/>
      <c r="D35" s="27"/>
    </row>
    <row r="36" spans="1:4" x14ac:dyDescent="0.2">
      <c r="A36" s="23" t="s">
        <v>153</v>
      </c>
      <c r="B36" s="22"/>
      <c r="C36" s="27">
        <v>146344</v>
      </c>
      <c r="D36" s="27">
        <v>165415</v>
      </c>
    </row>
    <row r="37" spans="1:4" x14ac:dyDescent="0.2">
      <c r="A37" s="23"/>
      <c r="B37" s="22"/>
      <c r="C37" s="27"/>
      <c r="D37" s="27"/>
    </row>
    <row r="38" spans="1:4" x14ac:dyDescent="0.2">
      <c r="A38" s="23"/>
      <c r="B38" s="22"/>
      <c r="C38" s="27"/>
      <c r="D38" s="27"/>
    </row>
    <row r="39" spans="1:4" x14ac:dyDescent="0.2">
      <c r="A39" s="122" t="s">
        <v>63</v>
      </c>
      <c r="B39" s="22"/>
      <c r="C39" s="27"/>
      <c r="D39" s="27"/>
    </row>
    <row r="40" spans="1:4" x14ac:dyDescent="0.2">
      <c r="A40" s="23" t="s">
        <v>102</v>
      </c>
      <c r="B40" s="22"/>
      <c r="C40" s="27">
        <v>0</v>
      </c>
      <c r="D40" s="27">
        <v>0</v>
      </c>
    </row>
    <row r="41" spans="1:4" x14ac:dyDescent="0.2">
      <c r="A41" s="23" t="s">
        <v>42</v>
      </c>
      <c r="B41" s="22"/>
      <c r="C41" s="27">
        <v>0</v>
      </c>
      <c r="D41" s="27">
        <v>0</v>
      </c>
    </row>
    <row r="42" spans="1:4" x14ac:dyDescent="0.2">
      <c r="A42" s="23"/>
      <c r="B42" s="22"/>
      <c r="C42" s="27"/>
      <c r="D42" s="27"/>
    </row>
    <row r="43" spans="1:4" x14ac:dyDescent="0.2">
      <c r="A43" s="23"/>
      <c r="B43" s="22"/>
      <c r="C43" s="27"/>
      <c r="D43" s="27"/>
    </row>
    <row r="44" spans="1:4" x14ac:dyDescent="0.2">
      <c r="A44" s="16" t="s">
        <v>64</v>
      </c>
      <c r="B44" s="21"/>
      <c r="C44" s="26">
        <f>SUM(C35:C43)</f>
        <v>146344</v>
      </c>
      <c r="D44" s="26">
        <f>SUM(D35:D43)</f>
        <v>165415</v>
      </c>
    </row>
    <row r="45" spans="1:4" x14ac:dyDescent="0.2">
      <c r="B45" s="22"/>
      <c r="C45" s="27"/>
      <c r="D45" s="27"/>
    </row>
    <row r="46" spans="1:4" x14ac:dyDescent="0.2">
      <c r="A46" s="16" t="s">
        <v>132</v>
      </c>
      <c r="B46" s="22"/>
      <c r="C46" s="26">
        <f>C31+C44</f>
        <v>4300983</v>
      </c>
      <c r="D46" s="26">
        <f>D31+D44</f>
        <v>-10011168</v>
      </c>
    </row>
    <row r="47" spans="1:4" x14ac:dyDescent="0.2">
      <c r="B47" s="22"/>
      <c r="C47" s="27"/>
      <c r="D47" s="27"/>
    </row>
    <row r="48" spans="1:4" x14ac:dyDescent="0.2">
      <c r="A48" s="16" t="s">
        <v>43</v>
      </c>
      <c r="B48" s="22"/>
      <c r="C48" s="27"/>
      <c r="D48" s="27"/>
    </row>
    <row r="49" spans="1:4" x14ac:dyDescent="0.2">
      <c r="A49" s="70" t="s">
        <v>65</v>
      </c>
      <c r="B49" s="22"/>
      <c r="C49" s="27">
        <v>355437</v>
      </c>
      <c r="D49" s="27">
        <v>-7209014</v>
      </c>
    </row>
    <row r="50" spans="1:4" x14ac:dyDescent="0.2">
      <c r="A50" s="70" t="s">
        <v>66</v>
      </c>
      <c r="B50" s="22"/>
      <c r="C50" s="27">
        <v>3799202</v>
      </c>
      <c r="D50" s="27">
        <v>-2967569</v>
      </c>
    </row>
    <row r="51" spans="1:4" x14ac:dyDescent="0.2">
      <c r="B51" s="22"/>
      <c r="C51" s="26">
        <f>SUM(C49:C50)</f>
        <v>4154639</v>
      </c>
      <c r="D51" s="26">
        <f>SUM(D49:D50)</f>
        <v>-10176583</v>
      </c>
    </row>
    <row r="52" spans="1:4" x14ac:dyDescent="0.2">
      <c r="B52" s="22"/>
      <c r="C52" s="27"/>
      <c r="D52" s="27"/>
    </row>
    <row r="53" spans="1:4" x14ac:dyDescent="0.2">
      <c r="A53" s="30" t="s">
        <v>67</v>
      </c>
      <c r="B53" s="22"/>
      <c r="C53" s="27"/>
      <c r="D53" s="27"/>
    </row>
    <row r="54" spans="1:4" x14ac:dyDescent="0.2">
      <c r="A54" s="70" t="s">
        <v>65</v>
      </c>
      <c r="B54" s="22"/>
      <c r="C54" s="27">
        <v>443244</v>
      </c>
      <c r="D54" s="27">
        <v>-7109765</v>
      </c>
    </row>
    <row r="55" spans="1:4" x14ac:dyDescent="0.2">
      <c r="A55" s="70" t="s">
        <v>66</v>
      </c>
      <c r="B55" s="22"/>
      <c r="C55" s="27">
        <v>3857739</v>
      </c>
      <c r="D55" s="27">
        <v>-2901403</v>
      </c>
    </row>
    <row r="56" spans="1:4" x14ac:dyDescent="0.2">
      <c r="B56" s="22"/>
      <c r="C56" s="26">
        <f>SUM(C54:C55)</f>
        <v>4300983</v>
      </c>
      <c r="D56" s="26">
        <f>SUM(D54:D55)</f>
        <v>-10011168</v>
      </c>
    </row>
    <row r="57" spans="1:4" ht="9.6" customHeight="1" x14ac:dyDescent="0.2">
      <c r="A57" s="16"/>
      <c r="B57" s="21"/>
      <c r="C57" s="27"/>
      <c r="D57" s="27"/>
    </row>
    <row r="58" spans="1:4" s="60" customFormat="1" x14ac:dyDescent="0.2">
      <c r="A58" s="18" t="s">
        <v>68</v>
      </c>
      <c r="B58" s="22"/>
      <c r="C58" s="137">
        <v>1.4E-3</v>
      </c>
      <c r="D58" s="137">
        <v>-2.9000000000000001E-2</v>
      </c>
    </row>
  </sheetData>
  <mergeCells count="1">
    <mergeCell ref="C7:D7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72"/>
  <sheetViews>
    <sheetView showGridLines="0" zoomScaleNormal="100" workbookViewId="0">
      <pane ySplit="8" topLeftCell="A40" activePane="bottomLeft" state="frozen"/>
      <selection pane="bottomLeft" activeCell="C52" sqref="C52"/>
    </sheetView>
  </sheetViews>
  <sheetFormatPr defaultColWidth="8.6640625" defaultRowHeight="10.199999999999999" x14ac:dyDescent="0.2"/>
  <cols>
    <col min="1" max="1" width="45.88671875" style="14" customWidth="1"/>
    <col min="2" max="2" width="2.44140625" style="52" customWidth="1"/>
    <col min="3" max="3" width="19.6640625" style="15" customWidth="1"/>
    <col min="4" max="4" width="16" style="52" bestFit="1" customWidth="1"/>
    <col min="5" max="16384" width="8.6640625" style="52"/>
  </cols>
  <sheetData>
    <row r="1" spans="1:7" x14ac:dyDescent="0.2">
      <c r="A1" s="90" t="s">
        <v>101</v>
      </c>
      <c r="B1" s="91"/>
      <c r="C1" s="102"/>
      <c r="D1" s="91"/>
      <c r="F1" s="91"/>
      <c r="G1" s="91"/>
    </row>
    <row r="2" spans="1:7" x14ac:dyDescent="0.2">
      <c r="A2" s="92" t="s">
        <v>48</v>
      </c>
      <c r="B2" s="91"/>
      <c r="C2" s="102"/>
      <c r="D2" s="91"/>
      <c r="F2" s="91"/>
      <c r="G2" s="91"/>
    </row>
    <row r="3" spans="1:7" x14ac:dyDescent="0.2">
      <c r="A3" s="92"/>
      <c r="B3" s="91"/>
      <c r="C3" s="102"/>
      <c r="D3" s="91"/>
      <c r="F3" s="91"/>
      <c r="G3" s="91"/>
    </row>
    <row r="4" spans="1:7" x14ac:dyDescent="0.2">
      <c r="A4" s="95"/>
      <c r="B4" s="103" t="s">
        <v>124</v>
      </c>
      <c r="C4" s="104"/>
      <c r="D4" s="91"/>
      <c r="F4" s="91"/>
      <c r="G4" s="91"/>
    </row>
    <row r="5" spans="1:7" x14ac:dyDescent="0.2">
      <c r="A5" s="95"/>
      <c r="B5" s="101" t="s">
        <v>175</v>
      </c>
      <c r="C5" s="102"/>
      <c r="D5" s="91"/>
      <c r="F5" s="91"/>
      <c r="G5" s="91"/>
    </row>
    <row r="6" spans="1:7" x14ac:dyDescent="0.2">
      <c r="A6" s="95"/>
      <c r="B6" s="105"/>
      <c r="C6" s="102"/>
      <c r="D6" s="91"/>
      <c r="F6" s="91"/>
      <c r="G6" s="91"/>
    </row>
    <row r="7" spans="1:7" x14ac:dyDescent="0.2">
      <c r="A7" s="106"/>
      <c r="B7" s="91"/>
      <c r="C7" s="98"/>
      <c r="D7" s="98"/>
      <c r="F7" s="91"/>
      <c r="G7" s="91"/>
    </row>
    <row r="8" spans="1:7" x14ac:dyDescent="0.2">
      <c r="A8" s="106"/>
      <c r="B8" s="107"/>
      <c r="C8" s="108" t="s">
        <v>176</v>
      </c>
      <c r="D8" s="108" t="s">
        <v>177</v>
      </c>
      <c r="F8" s="91"/>
      <c r="G8" s="91"/>
    </row>
    <row r="9" spans="1:7" ht="10.8" thickBot="1" x14ac:dyDescent="0.25">
      <c r="A9" s="106"/>
      <c r="B9" s="107"/>
      <c r="C9" s="109" t="s">
        <v>127</v>
      </c>
      <c r="D9" s="109" t="s">
        <v>133</v>
      </c>
      <c r="F9" s="91"/>
      <c r="G9" s="91"/>
    </row>
    <row r="10" spans="1:7" x14ac:dyDescent="0.2">
      <c r="A10" s="17" t="s">
        <v>13</v>
      </c>
      <c r="B10" s="16"/>
      <c r="C10" s="36"/>
      <c r="D10" s="37"/>
    </row>
    <row r="11" spans="1:7" x14ac:dyDescent="0.2">
      <c r="A11" s="17" t="s">
        <v>14</v>
      </c>
      <c r="B11" s="22"/>
      <c r="C11" s="18"/>
      <c r="D11" s="130"/>
    </row>
    <row r="12" spans="1:7" x14ac:dyDescent="0.2">
      <c r="A12" s="18" t="s">
        <v>33</v>
      </c>
      <c r="B12" s="22"/>
      <c r="C12" s="4">
        <v>87999441</v>
      </c>
      <c r="D12" s="4">
        <v>87999441</v>
      </c>
    </row>
    <row r="13" spans="1:7" x14ac:dyDescent="0.2">
      <c r="A13" s="18" t="s">
        <v>34</v>
      </c>
      <c r="B13" s="22"/>
      <c r="C13" s="4">
        <v>103576383</v>
      </c>
      <c r="D13" s="4">
        <v>107013411</v>
      </c>
    </row>
    <row r="14" spans="1:7" x14ac:dyDescent="0.2">
      <c r="A14" s="18" t="s">
        <v>44</v>
      </c>
      <c r="B14" s="22"/>
      <c r="C14" s="4">
        <v>230032348</v>
      </c>
      <c r="D14" s="4">
        <v>237547023</v>
      </c>
    </row>
    <row r="15" spans="1:7" x14ac:dyDescent="0.2">
      <c r="A15" s="18" t="s">
        <v>96</v>
      </c>
      <c r="B15" s="22"/>
      <c r="C15" s="4">
        <v>27786281</v>
      </c>
      <c r="D15" s="4">
        <v>19470509</v>
      </c>
    </row>
    <row r="16" spans="1:7" ht="10.8" thickBot="1" x14ac:dyDescent="0.25">
      <c r="A16" s="18" t="s">
        <v>45</v>
      </c>
      <c r="B16" s="22"/>
      <c r="C16" s="4">
        <v>2929103</v>
      </c>
      <c r="D16" s="4">
        <v>4456913</v>
      </c>
    </row>
    <row r="17" spans="1:6" ht="10.8" thickBot="1" x14ac:dyDescent="0.25">
      <c r="A17" s="17" t="s">
        <v>15</v>
      </c>
      <c r="B17" s="22"/>
      <c r="C17" s="40">
        <f>SUM(C12:C16)</f>
        <v>452323556</v>
      </c>
      <c r="D17" s="40">
        <f>SUM(D12:D16)</f>
        <v>456487297</v>
      </c>
    </row>
    <row r="18" spans="1:6" x14ac:dyDescent="0.2">
      <c r="A18" s="130"/>
      <c r="B18" s="22"/>
      <c r="C18" s="41"/>
      <c r="D18" s="41"/>
    </row>
    <row r="19" spans="1:6" x14ac:dyDescent="0.2">
      <c r="A19" s="17" t="s">
        <v>16</v>
      </c>
      <c r="B19" s="22"/>
      <c r="C19" s="29"/>
      <c r="D19" s="29"/>
    </row>
    <row r="20" spans="1:6" x14ac:dyDescent="0.2">
      <c r="A20" s="32" t="s">
        <v>35</v>
      </c>
      <c r="B20" s="22"/>
      <c r="C20" s="123">
        <v>93384968</v>
      </c>
      <c r="D20" s="42">
        <v>98396518</v>
      </c>
      <c r="F20" s="34"/>
    </row>
    <row r="21" spans="1:6" x14ac:dyDescent="0.2">
      <c r="A21" s="32" t="s">
        <v>36</v>
      </c>
      <c r="B21" s="22"/>
      <c r="C21" s="123">
        <v>109798655</v>
      </c>
      <c r="D21" s="42">
        <v>75441232</v>
      </c>
      <c r="F21" s="34"/>
    </row>
    <row r="22" spans="1:6" x14ac:dyDescent="0.2">
      <c r="A22" s="32" t="s">
        <v>37</v>
      </c>
      <c r="B22" s="22"/>
      <c r="C22" s="123">
        <v>10045854</v>
      </c>
      <c r="D22" s="42">
        <v>5162934</v>
      </c>
      <c r="F22" s="34"/>
    </row>
    <row r="23" spans="1:6" x14ac:dyDescent="0.2">
      <c r="A23" s="32" t="s">
        <v>38</v>
      </c>
      <c r="B23" s="21"/>
      <c r="C23" s="123">
        <v>3208458</v>
      </c>
      <c r="D23" s="42">
        <v>2443357</v>
      </c>
      <c r="F23" s="34"/>
    </row>
    <row r="24" spans="1:6" ht="10.8" thickBot="1" x14ac:dyDescent="0.25">
      <c r="A24" s="32" t="s">
        <v>17</v>
      </c>
      <c r="B24" s="22"/>
      <c r="C24" s="123">
        <v>33542995</v>
      </c>
      <c r="D24" s="42">
        <v>24182258</v>
      </c>
      <c r="F24" s="34"/>
    </row>
    <row r="25" spans="1:6" ht="10.8" thickBot="1" x14ac:dyDescent="0.25">
      <c r="A25" s="17" t="s">
        <v>69</v>
      </c>
      <c r="B25" s="22"/>
      <c r="C25" s="43">
        <f>SUM(C20:C24)</f>
        <v>249980930</v>
      </c>
      <c r="D25" s="43">
        <f>SUM(D20:D24)</f>
        <v>205626299</v>
      </c>
    </row>
    <row r="26" spans="1:6" ht="10.8" thickBot="1" x14ac:dyDescent="0.25">
      <c r="A26" s="130"/>
      <c r="B26" s="21"/>
      <c r="C26" s="44"/>
      <c r="D26" s="45"/>
    </row>
    <row r="27" spans="1:6" ht="10.8" thickBot="1" x14ac:dyDescent="0.25">
      <c r="A27" s="17" t="s">
        <v>18</v>
      </c>
      <c r="B27" s="21"/>
      <c r="C27" s="46">
        <f>C25+C17</f>
        <v>702304486</v>
      </c>
      <c r="D27" s="46">
        <f>D25+D17</f>
        <v>662113596</v>
      </c>
    </row>
    <row r="28" spans="1:6" ht="10.8" thickTop="1" x14ac:dyDescent="0.2">
      <c r="A28" s="130"/>
      <c r="B28" s="22"/>
      <c r="C28" s="47"/>
      <c r="D28" s="47"/>
    </row>
    <row r="29" spans="1:6" x14ac:dyDescent="0.2">
      <c r="A29" s="17" t="s">
        <v>1</v>
      </c>
      <c r="B29" s="21"/>
      <c r="C29" s="29"/>
      <c r="D29" s="29"/>
    </row>
    <row r="30" spans="1:6" x14ac:dyDescent="0.2">
      <c r="A30" s="17" t="s">
        <v>19</v>
      </c>
      <c r="B30" s="22"/>
      <c r="C30" s="29"/>
      <c r="D30" s="29"/>
    </row>
    <row r="31" spans="1:6" x14ac:dyDescent="0.2">
      <c r="A31" s="34" t="s">
        <v>70</v>
      </c>
      <c r="B31" s="22"/>
      <c r="C31" s="4">
        <v>248672220</v>
      </c>
      <c r="D31" s="4">
        <v>248672220</v>
      </c>
      <c r="F31" s="34"/>
    </row>
    <row r="32" spans="1:6" x14ac:dyDescent="0.2">
      <c r="A32" s="32" t="s">
        <v>20</v>
      </c>
      <c r="B32" s="21"/>
      <c r="C32" s="4">
        <v>44</v>
      </c>
      <c r="D32" s="4">
        <v>44</v>
      </c>
      <c r="F32" s="34"/>
    </row>
    <row r="33" spans="1:6" x14ac:dyDescent="0.2">
      <c r="A33" s="32" t="s">
        <v>39</v>
      </c>
      <c r="B33" s="21"/>
      <c r="C33" s="4">
        <v>18822243</v>
      </c>
      <c r="D33" s="4">
        <v>18822243</v>
      </c>
      <c r="F33" s="34"/>
    </row>
    <row r="34" spans="1:6" x14ac:dyDescent="0.2">
      <c r="A34" s="32" t="s">
        <v>41</v>
      </c>
      <c r="B34" s="22"/>
      <c r="C34" s="4">
        <v>536769</v>
      </c>
      <c r="D34" s="4">
        <v>448963</v>
      </c>
    </row>
    <row r="35" spans="1:6" ht="10.8" thickBot="1" x14ac:dyDescent="0.25">
      <c r="A35" s="32" t="s">
        <v>71</v>
      </c>
      <c r="B35" s="22"/>
      <c r="C35" s="4">
        <v>-84682025</v>
      </c>
      <c r="D35" s="4">
        <v>-85037462</v>
      </c>
      <c r="F35" s="34"/>
    </row>
    <row r="36" spans="1:6" ht="10.8" thickBot="1" x14ac:dyDescent="0.25">
      <c r="A36" s="17" t="s">
        <v>72</v>
      </c>
      <c r="B36" s="22"/>
      <c r="C36" s="43">
        <f>SUM(C31:C35)</f>
        <v>183349251</v>
      </c>
      <c r="D36" s="43">
        <f>SUM(D31:D35)</f>
        <v>182906008</v>
      </c>
    </row>
    <row r="37" spans="1:6" x14ac:dyDescent="0.2">
      <c r="A37" s="17"/>
      <c r="B37" s="22"/>
      <c r="C37" s="61"/>
      <c r="D37" s="61"/>
    </row>
    <row r="38" spans="1:6" x14ac:dyDescent="0.2">
      <c r="A38" s="130" t="s">
        <v>30</v>
      </c>
      <c r="B38" s="22"/>
      <c r="C38" s="123">
        <v>22564894</v>
      </c>
      <c r="D38" s="123">
        <v>18707154</v>
      </c>
    </row>
    <row r="39" spans="1:6" x14ac:dyDescent="0.2">
      <c r="A39" s="130"/>
      <c r="B39" s="22"/>
      <c r="C39" s="123"/>
      <c r="D39" s="63"/>
    </row>
    <row r="40" spans="1:6" ht="10.8" thickBot="1" x14ac:dyDescent="0.25">
      <c r="A40" s="17" t="s">
        <v>10</v>
      </c>
      <c r="B40" s="22"/>
      <c r="C40" s="62">
        <f>SUM(C36:C38)</f>
        <v>205914145</v>
      </c>
      <c r="D40" s="62">
        <f>SUM(D36:D38)</f>
        <v>201613162</v>
      </c>
    </row>
    <row r="41" spans="1:6" x14ac:dyDescent="0.2">
      <c r="A41" s="38"/>
      <c r="B41" s="22"/>
      <c r="C41" s="48"/>
      <c r="D41" s="48"/>
    </row>
    <row r="42" spans="1:6" x14ac:dyDescent="0.2">
      <c r="A42" s="17" t="s">
        <v>11</v>
      </c>
      <c r="B42" s="21"/>
      <c r="C42" s="57"/>
      <c r="D42" s="58"/>
    </row>
    <row r="43" spans="1:6" x14ac:dyDescent="0.2">
      <c r="A43" s="17" t="s">
        <v>9</v>
      </c>
      <c r="B43" s="22"/>
      <c r="C43" s="29"/>
      <c r="D43" s="39"/>
    </row>
    <row r="44" spans="1:6" x14ac:dyDescent="0.2">
      <c r="A44" s="34" t="s">
        <v>6</v>
      </c>
      <c r="B44" s="22"/>
      <c r="C44" s="123">
        <v>154976887</v>
      </c>
      <c r="D44" s="123">
        <v>143313558</v>
      </c>
    </row>
    <row r="45" spans="1:6" x14ac:dyDescent="0.2">
      <c r="A45" s="34" t="s">
        <v>73</v>
      </c>
      <c r="B45" s="22"/>
      <c r="C45" s="123">
        <v>12922880</v>
      </c>
      <c r="D45" s="123">
        <v>9542346</v>
      </c>
      <c r="F45" s="34"/>
    </row>
    <row r="46" spans="1:6" x14ac:dyDescent="0.2">
      <c r="A46" s="32" t="s">
        <v>4</v>
      </c>
      <c r="B46" s="22"/>
      <c r="C46" s="123">
        <v>1178388</v>
      </c>
      <c r="D46" s="123">
        <v>5364805</v>
      </c>
    </row>
    <row r="47" spans="1:6" ht="10.8" thickBot="1" x14ac:dyDescent="0.25">
      <c r="A47" s="34" t="s">
        <v>46</v>
      </c>
      <c r="B47" s="22"/>
      <c r="C47" s="123">
        <v>22307249</v>
      </c>
      <c r="D47" s="123">
        <v>22896466</v>
      </c>
    </row>
    <row r="48" spans="1:6" ht="10.8" thickBot="1" x14ac:dyDescent="0.25">
      <c r="A48" s="17" t="s">
        <v>8</v>
      </c>
      <c r="B48" s="22"/>
      <c r="C48" s="43">
        <f>SUM(C44:C47)</f>
        <v>191385404</v>
      </c>
      <c r="D48" s="43">
        <f>SUM(D44:D47)</f>
        <v>181117175</v>
      </c>
    </row>
    <row r="49" spans="1:4" x14ac:dyDescent="0.2">
      <c r="A49" s="32"/>
      <c r="B49" s="22"/>
      <c r="C49" s="49"/>
      <c r="D49" s="50"/>
    </row>
    <row r="50" spans="1:4" x14ac:dyDescent="0.2">
      <c r="A50" s="17" t="s">
        <v>7</v>
      </c>
      <c r="B50" s="22"/>
      <c r="C50" s="29"/>
      <c r="D50" s="29"/>
    </row>
    <row r="51" spans="1:4" x14ac:dyDescent="0.2">
      <c r="A51" s="52" t="s">
        <v>6</v>
      </c>
      <c r="B51" s="22"/>
      <c r="C51" s="123">
        <v>110127276</v>
      </c>
      <c r="D51" s="123">
        <v>125659978</v>
      </c>
    </row>
    <row r="52" spans="1:4" x14ac:dyDescent="0.2">
      <c r="A52" s="34" t="s">
        <v>73</v>
      </c>
      <c r="B52" s="22"/>
      <c r="C52" s="123">
        <v>5885335</v>
      </c>
      <c r="D52" s="123">
        <v>4293836</v>
      </c>
    </row>
    <row r="53" spans="1:4" x14ac:dyDescent="0.2">
      <c r="A53" s="52" t="s">
        <v>74</v>
      </c>
      <c r="B53" s="21"/>
      <c r="C53" s="123">
        <v>13109500</v>
      </c>
      <c r="D53" s="123">
        <v>12746250</v>
      </c>
    </row>
    <row r="54" spans="1:4" x14ac:dyDescent="0.2">
      <c r="A54" s="52" t="s">
        <v>32</v>
      </c>
      <c r="B54" s="22"/>
      <c r="C54" s="123">
        <v>158521288</v>
      </c>
      <c r="D54" s="123">
        <v>125349001</v>
      </c>
    </row>
    <row r="55" spans="1:4" x14ac:dyDescent="0.2">
      <c r="A55" s="52" t="s">
        <v>75</v>
      </c>
      <c r="C55" s="123">
        <v>8368687</v>
      </c>
      <c r="D55" s="123">
        <v>7969231</v>
      </c>
    </row>
    <row r="56" spans="1:4" x14ac:dyDescent="0.2">
      <c r="A56" s="52" t="s">
        <v>5</v>
      </c>
      <c r="C56" s="123">
        <v>3283164</v>
      </c>
      <c r="D56" s="123">
        <v>1249085</v>
      </c>
    </row>
    <row r="57" spans="1:4" ht="10.8" thickBot="1" x14ac:dyDescent="0.25">
      <c r="A57" s="52" t="s">
        <v>4</v>
      </c>
      <c r="C57" s="123">
        <v>5709687</v>
      </c>
      <c r="D57" s="123">
        <v>2115878</v>
      </c>
    </row>
    <row r="58" spans="1:4" ht="10.8" thickBot="1" x14ac:dyDescent="0.25">
      <c r="A58" s="17" t="s">
        <v>3</v>
      </c>
      <c r="C58" s="43">
        <f>SUM(C51:C57)</f>
        <v>305004937</v>
      </c>
      <c r="D58" s="43">
        <f>SUM(D51:D57)</f>
        <v>279383259</v>
      </c>
    </row>
    <row r="59" spans="1:4" ht="10.8" thickBot="1" x14ac:dyDescent="0.25">
      <c r="A59" s="17"/>
      <c r="C59" s="43"/>
      <c r="D59" s="43"/>
    </row>
    <row r="60" spans="1:4" ht="10.8" thickBot="1" x14ac:dyDescent="0.25">
      <c r="A60" s="17" t="s">
        <v>2</v>
      </c>
      <c r="C60" s="43">
        <f>C58+C48</f>
        <v>496390341</v>
      </c>
      <c r="D60" s="43">
        <f>D58+D48</f>
        <v>460500434</v>
      </c>
    </row>
    <row r="61" spans="1:4" ht="10.8" thickBot="1" x14ac:dyDescent="0.25">
      <c r="A61" s="130"/>
      <c r="C61" s="44"/>
      <c r="D61" s="44" t="s">
        <v>0</v>
      </c>
    </row>
    <row r="62" spans="1:4" ht="10.8" thickBot="1" x14ac:dyDescent="0.25">
      <c r="A62" s="17" t="s">
        <v>76</v>
      </c>
      <c r="C62" s="46">
        <f>C60+C40</f>
        <v>702304486</v>
      </c>
      <c r="D62" s="46">
        <f>D60+D40</f>
        <v>662113596</v>
      </c>
    </row>
    <row r="63" spans="1:4" ht="10.8" thickTop="1" x14ac:dyDescent="0.2">
      <c r="A63" s="52"/>
      <c r="D63" s="51"/>
    </row>
    <row r="64" spans="1:4" x14ac:dyDescent="0.2">
      <c r="D64" s="51"/>
    </row>
    <row r="65" spans="4:4" x14ac:dyDescent="0.2">
      <c r="D65" s="51"/>
    </row>
    <row r="66" spans="4:4" x14ac:dyDescent="0.2">
      <c r="D66" s="51"/>
    </row>
    <row r="67" spans="4:4" x14ac:dyDescent="0.2">
      <c r="D67" s="51"/>
    </row>
    <row r="68" spans="4:4" x14ac:dyDescent="0.2">
      <c r="D68" s="51"/>
    </row>
    <row r="69" spans="4:4" x14ac:dyDescent="0.2">
      <c r="D69" s="51"/>
    </row>
    <row r="70" spans="4:4" x14ac:dyDescent="0.2">
      <c r="D70" s="51"/>
    </row>
    <row r="71" spans="4:4" x14ac:dyDescent="0.2">
      <c r="D71" s="51"/>
    </row>
    <row r="72" spans="4:4" x14ac:dyDescent="0.2">
      <c r="D72" s="51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36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34" sqref="C34"/>
    </sheetView>
  </sheetViews>
  <sheetFormatPr defaultColWidth="8.6640625" defaultRowHeight="10.199999999999999" x14ac:dyDescent="0.2"/>
  <cols>
    <col min="1" max="1" width="43.21875" style="14" customWidth="1"/>
    <col min="2" max="2" width="2.44140625" style="52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1.5546875" style="1" customWidth="1"/>
    <col min="7" max="7" width="13.44140625" style="1" customWidth="1"/>
    <col min="8" max="8" width="19.6640625" style="1" customWidth="1"/>
    <col min="9" max="9" width="12.44140625" style="1" bestFit="1" customWidth="1"/>
    <col min="10" max="10" width="12.6640625" style="1" customWidth="1"/>
    <col min="11" max="16384" width="8.6640625" style="52"/>
  </cols>
  <sheetData>
    <row r="1" spans="1:10" x14ac:dyDescent="0.2">
      <c r="A1" s="90" t="s">
        <v>101</v>
      </c>
    </row>
    <row r="2" spans="1:10" x14ac:dyDescent="0.2">
      <c r="A2" s="92" t="s">
        <v>48</v>
      </c>
      <c r="B2" s="91"/>
    </row>
    <row r="3" spans="1:10" x14ac:dyDescent="0.2">
      <c r="A3" s="95"/>
      <c r="B3" s="91"/>
    </row>
    <row r="4" spans="1:10" x14ac:dyDescent="0.2">
      <c r="A4" s="95"/>
      <c r="B4" s="91"/>
      <c r="C4" s="100" t="s">
        <v>99</v>
      </c>
      <c r="D4" s="2"/>
    </row>
    <row r="5" spans="1:10" x14ac:dyDescent="0.2">
      <c r="A5" s="95"/>
      <c r="B5" s="91"/>
      <c r="C5" s="101" t="s">
        <v>174</v>
      </c>
      <c r="D5" s="31"/>
    </row>
    <row r="6" spans="1:10" x14ac:dyDescent="0.2">
      <c r="A6" s="95"/>
      <c r="B6" s="91"/>
    </row>
    <row r="7" spans="1:10" x14ac:dyDescent="0.2">
      <c r="A7" s="95"/>
      <c r="B7" s="91"/>
      <c r="C7" s="150"/>
      <c r="D7" s="150"/>
      <c r="E7" s="150"/>
      <c r="F7" s="150"/>
      <c r="G7" s="151"/>
      <c r="H7" s="64"/>
    </row>
    <row r="8" spans="1:10" ht="37.200000000000003" customHeight="1" x14ac:dyDescent="0.2">
      <c r="A8" s="53"/>
      <c r="B8" s="53"/>
      <c r="C8" s="124" t="s">
        <v>12</v>
      </c>
      <c r="D8" s="124" t="s">
        <v>20</v>
      </c>
      <c r="E8" s="124" t="s">
        <v>40</v>
      </c>
      <c r="F8" s="124" t="s">
        <v>41</v>
      </c>
      <c r="G8" s="124" t="s">
        <v>61</v>
      </c>
      <c r="H8" s="124" t="s">
        <v>59</v>
      </c>
      <c r="I8" s="124" t="s">
        <v>30</v>
      </c>
      <c r="J8" s="124" t="s">
        <v>10</v>
      </c>
    </row>
    <row r="9" spans="1:10" x14ac:dyDescent="0.2">
      <c r="C9" s="10"/>
      <c r="D9" s="11"/>
      <c r="E9" s="11"/>
      <c r="F9" s="12"/>
      <c r="G9" s="12"/>
      <c r="H9" s="10"/>
      <c r="I9" s="10"/>
      <c r="J9" s="10"/>
    </row>
    <row r="10" spans="1:10" x14ac:dyDescent="0.2">
      <c r="A10" s="35" t="s">
        <v>178</v>
      </c>
      <c r="B10" s="21"/>
      <c r="C10" s="9">
        <v>248672220</v>
      </c>
      <c r="D10" s="9">
        <v>44</v>
      </c>
      <c r="E10" s="9">
        <v>18822243</v>
      </c>
      <c r="F10" s="9">
        <v>334872</v>
      </c>
      <c r="G10" s="9">
        <v>-57063967</v>
      </c>
      <c r="H10" s="9">
        <v>210765412</v>
      </c>
      <c r="I10" s="9">
        <v>24042654</v>
      </c>
      <c r="J10" s="9">
        <v>234808066</v>
      </c>
    </row>
    <row r="11" spans="1:10" x14ac:dyDescent="0.2">
      <c r="A11" s="34" t="s">
        <v>134</v>
      </c>
      <c r="B11" s="32"/>
      <c r="C11" s="6">
        <v>0</v>
      </c>
      <c r="D11" s="7">
        <v>0</v>
      </c>
      <c r="E11" s="7">
        <v>0</v>
      </c>
      <c r="F11" s="6">
        <v>0</v>
      </c>
      <c r="G11" s="6">
        <v>-7209014</v>
      </c>
      <c r="H11" s="6">
        <v>-7209014</v>
      </c>
      <c r="I11" s="6">
        <v>-2967569</v>
      </c>
      <c r="J11" s="6">
        <v>-10176583</v>
      </c>
    </row>
    <row r="12" spans="1:10" x14ac:dyDescent="0.2">
      <c r="A12" s="34" t="s">
        <v>31</v>
      </c>
      <c r="B12" s="32"/>
      <c r="C12" s="6">
        <v>0</v>
      </c>
      <c r="D12" s="7">
        <v>0</v>
      </c>
      <c r="E12" s="6">
        <v>0</v>
      </c>
      <c r="F12" s="6">
        <v>99249</v>
      </c>
      <c r="G12" s="6">
        <v>0</v>
      </c>
      <c r="H12" s="6">
        <v>99249</v>
      </c>
      <c r="I12" s="6">
        <v>66166</v>
      </c>
      <c r="J12" s="6">
        <v>165415</v>
      </c>
    </row>
    <row r="13" spans="1:10" ht="10.8" thickBot="1" x14ac:dyDescent="0.25">
      <c r="A13" s="35" t="s">
        <v>135</v>
      </c>
      <c r="B13" s="32"/>
      <c r="C13" s="138">
        <v>0</v>
      </c>
      <c r="D13" s="139">
        <v>0</v>
      </c>
      <c r="E13" s="140">
        <v>0</v>
      </c>
      <c r="F13" s="140">
        <v>99249</v>
      </c>
      <c r="G13" s="140">
        <v>-7209014</v>
      </c>
      <c r="H13" s="140">
        <v>-7109765</v>
      </c>
      <c r="I13" s="140">
        <v>-2901403</v>
      </c>
      <c r="J13" s="140">
        <v>-10011168</v>
      </c>
    </row>
    <row r="14" spans="1:10" x14ac:dyDescent="0.2">
      <c r="A14" s="16"/>
      <c r="B14" s="32"/>
      <c r="C14" s="5"/>
      <c r="D14" s="5"/>
      <c r="E14" s="5"/>
      <c r="F14" s="5"/>
      <c r="G14" s="5"/>
      <c r="H14" s="5"/>
      <c r="I14" s="5"/>
      <c r="J14" s="5"/>
    </row>
    <row r="15" spans="1:10" x14ac:dyDescent="0.2">
      <c r="A15" s="17" t="s">
        <v>136</v>
      </c>
      <c r="B15" s="21"/>
      <c r="C15" s="6"/>
      <c r="D15" s="7"/>
      <c r="E15" s="7"/>
      <c r="F15" s="6"/>
      <c r="G15" s="6"/>
      <c r="H15" s="6"/>
      <c r="I15" s="6"/>
      <c r="J15" s="6"/>
    </row>
    <row r="16" spans="1:10" x14ac:dyDescent="0.2">
      <c r="A16" s="34" t="s">
        <v>97</v>
      </c>
      <c r="B16" s="21"/>
      <c r="C16" s="6">
        <v>0</v>
      </c>
      <c r="D16" s="7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2" x14ac:dyDescent="0.2">
      <c r="A17" s="34" t="s">
        <v>155</v>
      </c>
      <c r="B17" s="21"/>
      <c r="C17" s="6">
        <v>0</v>
      </c>
      <c r="D17" s="7">
        <v>0</v>
      </c>
      <c r="E17" s="7">
        <v>0</v>
      </c>
      <c r="F17" s="6">
        <v>0</v>
      </c>
      <c r="G17" s="6">
        <v>0</v>
      </c>
      <c r="H17" s="6">
        <v>0</v>
      </c>
      <c r="I17" s="6">
        <v>-1788449</v>
      </c>
      <c r="J17" s="6">
        <v>-1788449</v>
      </c>
    </row>
    <row r="18" spans="1:12" x14ac:dyDescent="0.2">
      <c r="A18" s="34" t="s">
        <v>60</v>
      </c>
      <c r="B18" s="21"/>
      <c r="C18" s="6">
        <v>0</v>
      </c>
      <c r="D18" s="7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2" x14ac:dyDescent="0.2">
      <c r="A19" s="34" t="s">
        <v>77</v>
      </c>
      <c r="B19" s="21"/>
      <c r="C19" s="6">
        <v>0</v>
      </c>
      <c r="D19" s="7">
        <v>0</v>
      </c>
      <c r="E19" s="7">
        <v>0</v>
      </c>
      <c r="F19" s="6">
        <v>0</v>
      </c>
      <c r="G19" s="6">
        <v>0</v>
      </c>
      <c r="H19" s="6">
        <v>0</v>
      </c>
      <c r="I19" s="6">
        <v>30</v>
      </c>
      <c r="J19" s="6">
        <v>30</v>
      </c>
      <c r="L19" s="34"/>
    </row>
    <row r="20" spans="1:12" ht="21" thickBot="1" x14ac:dyDescent="0.25">
      <c r="A20" s="17" t="s">
        <v>154</v>
      </c>
      <c r="B20" s="21"/>
      <c r="C20" s="140">
        <v>248672220</v>
      </c>
      <c r="D20" s="140">
        <v>44</v>
      </c>
      <c r="E20" s="140">
        <v>18822243</v>
      </c>
      <c r="F20" s="140">
        <v>434121</v>
      </c>
      <c r="G20" s="140">
        <v>-64272981</v>
      </c>
      <c r="H20" s="140">
        <v>203655647</v>
      </c>
      <c r="I20" s="140">
        <v>19352832</v>
      </c>
      <c r="J20" s="140">
        <v>223008479</v>
      </c>
    </row>
    <row r="21" spans="1:12" x14ac:dyDescent="0.2">
      <c r="C21" s="141"/>
      <c r="D21" s="141"/>
      <c r="E21" s="141"/>
      <c r="F21" s="141"/>
      <c r="G21" s="141"/>
      <c r="H21" s="141"/>
      <c r="I21" s="141"/>
      <c r="J21" s="141"/>
    </row>
    <row r="22" spans="1:12" ht="10.8" thickBot="1" x14ac:dyDescent="0.25">
      <c r="A22" s="35" t="s">
        <v>179</v>
      </c>
      <c r="B22" s="21"/>
      <c r="C22" s="140">
        <v>248672220</v>
      </c>
      <c r="D22" s="140">
        <v>44</v>
      </c>
      <c r="E22" s="140">
        <v>18822243</v>
      </c>
      <c r="F22" s="140">
        <v>448963</v>
      </c>
      <c r="G22" s="140">
        <v>-85037462</v>
      </c>
      <c r="H22" s="140">
        <f>SUM(C22:G22)</f>
        <v>182906008</v>
      </c>
      <c r="I22" s="140">
        <v>18707154</v>
      </c>
      <c r="J22" s="140">
        <f>H22+I22</f>
        <v>201613162</v>
      </c>
    </row>
    <row r="23" spans="1:12" x14ac:dyDescent="0.2">
      <c r="A23" s="34" t="s">
        <v>134</v>
      </c>
      <c r="B23" s="32"/>
      <c r="C23" s="6">
        <v>0</v>
      </c>
      <c r="D23" s="7">
        <v>0</v>
      </c>
      <c r="E23" s="7">
        <v>0</v>
      </c>
      <c r="F23" s="6">
        <v>0</v>
      </c>
      <c r="G23" s="6">
        <v>355437</v>
      </c>
      <c r="H23" s="6">
        <v>355437</v>
      </c>
      <c r="I23" s="6">
        <v>3799202</v>
      </c>
      <c r="J23" s="6">
        <v>4154639</v>
      </c>
    </row>
    <row r="24" spans="1:12" x14ac:dyDescent="0.2">
      <c r="A24" s="34" t="s">
        <v>31</v>
      </c>
      <c r="B24" s="32"/>
      <c r="C24" s="6">
        <v>0</v>
      </c>
      <c r="D24" s="7">
        <v>0</v>
      </c>
      <c r="E24" s="7">
        <v>0</v>
      </c>
      <c r="F24" s="6">
        <v>87806</v>
      </c>
      <c r="G24" s="6">
        <v>0</v>
      </c>
      <c r="H24" s="6">
        <v>87806</v>
      </c>
      <c r="I24" s="6">
        <v>58538</v>
      </c>
      <c r="J24" s="6">
        <v>146344</v>
      </c>
    </row>
    <row r="25" spans="1:12" x14ac:dyDescent="0.2">
      <c r="A25" s="35" t="s">
        <v>135</v>
      </c>
      <c r="B25" s="32"/>
      <c r="C25" s="8">
        <f>SUM(C23:C24)</f>
        <v>0</v>
      </c>
      <c r="D25" s="55">
        <f t="shared" ref="D25:J25" si="0">SUM(D23:D24)</f>
        <v>0</v>
      </c>
      <c r="E25" s="54">
        <f t="shared" si="0"/>
        <v>0</v>
      </c>
      <c r="F25" s="54">
        <f t="shared" si="0"/>
        <v>87806</v>
      </c>
      <c r="G25" s="54">
        <f t="shared" si="0"/>
        <v>355437</v>
      </c>
      <c r="H25" s="54">
        <f t="shared" si="0"/>
        <v>443243</v>
      </c>
      <c r="I25" s="54">
        <f t="shared" si="0"/>
        <v>3857740</v>
      </c>
      <c r="J25" s="54">
        <f t="shared" si="0"/>
        <v>4300983</v>
      </c>
    </row>
    <row r="26" spans="1:12" s="60" customFormat="1" x14ac:dyDescent="0.2">
      <c r="A26" s="16"/>
      <c r="B26" s="32"/>
      <c r="C26" s="5"/>
      <c r="D26" s="5"/>
      <c r="E26" s="5"/>
      <c r="F26" s="5"/>
      <c r="G26" s="5"/>
      <c r="H26" s="5"/>
      <c r="I26" s="5"/>
      <c r="J26" s="5"/>
    </row>
    <row r="27" spans="1:12" s="60" customFormat="1" x14ac:dyDescent="0.2">
      <c r="A27" s="16" t="s">
        <v>136</v>
      </c>
      <c r="B27" s="21"/>
      <c r="C27" s="6"/>
      <c r="D27" s="6"/>
      <c r="E27" s="6"/>
      <c r="F27" s="6"/>
      <c r="G27" s="6"/>
      <c r="H27" s="6"/>
      <c r="I27" s="6"/>
      <c r="J27" s="6"/>
    </row>
    <row r="28" spans="1:12" x14ac:dyDescent="0.2">
      <c r="A28" s="34" t="s">
        <v>97</v>
      </c>
      <c r="B28" s="21"/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2" x14ac:dyDescent="0.2">
      <c r="A29" s="34" t="s">
        <v>155</v>
      </c>
      <c r="B29" s="21"/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2" x14ac:dyDescent="0.2">
      <c r="A30" s="34" t="s">
        <v>60</v>
      </c>
      <c r="B30" s="21"/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2" x14ac:dyDescent="0.2">
      <c r="A31" s="34" t="s">
        <v>77</v>
      </c>
      <c r="B31" s="21"/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2" ht="21" thickBot="1" x14ac:dyDescent="0.25">
      <c r="A32" s="17" t="s">
        <v>180</v>
      </c>
      <c r="B32" s="21"/>
      <c r="C32" s="140">
        <f>SUM(C22,C25,C28:C31)</f>
        <v>248672220</v>
      </c>
      <c r="D32" s="140">
        <f t="shared" ref="D32:J32" si="1">SUM(D22,D25,D28:D31)</f>
        <v>44</v>
      </c>
      <c r="E32" s="140">
        <f t="shared" si="1"/>
        <v>18822243</v>
      </c>
      <c r="F32" s="140">
        <f t="shared" si="1"/>
        <v>536769</v>
      </c>
      <c r="G32" s="140">
        <f t="shared" si="1"/>
        <v>-84682025</v>
      </c>
      <c r="H32" s="140">
        <f t="shared" si="1"/>
        <v>183349251</v>
      </c>
      <c r="I32" s="140">
        <f t="shared" si="1"/>
        <v>22564894</v>
      </c>
      <c r="J32" s="140">
        <f t="shared" si="1"/>
        <v>205914145</v>
      </c>
    </row>
    <row r="36" spans="3:10" x14ac:dyDescent="0.2">
      <c r="C36" s="91"/>
      <c r="D36" s="91"/>
      <c r="E36" s="91"/>
      <c r="F36" s="91"/>
      <c r="G36" s="91"/>
      <c r="H36" s="91"/>
      <c r="I36" s="91"/>
      <c r="J36" s="91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E54"/>
  <sheetViews>
    <sheetView showGridLines="0" zoomScaleNormal="100" workbookViewId="0">
      <pane xSplit="1" ySplit="8" topLeftCell="B23" activePane="bottomRight" state="frozen"/>
      <selection activeCell="C16" sqref="C16"/>
      <selection pane="topRight" activeCell="C16" sqref="C16"/>
      <selection pane="bottomLeft" activeCell="C16" sqref="C16"/>
      <selection pane="bottomRight" activeCell="D49" sqref="D49"/>
    </sheetView>
  </sheetViews>
  <sheetFormatPr defaultColWidth="8.6640625" defaultRowHeight="10.199999999999999" x14ac:dyDescent="0.2"/>
  <cols>
    <col min="1" max="1" width="57.109375" style="14" customWidth="1"/>
    <col min="2" max="2" width="4.33203125" style="52" bestFit="1" customWidth="1"/>
    <col min="3" max="3" width="18.77734375" style="96" customWidth="1"/>
    <col min="4" max="4" width="19.5546875" style="96" customWidth="1"/>
    <col min="5" max="16384" width="8.6640625" style="52"/>
  </cols>
  <sheetData>
    <row r="1" spans="1:5" x14ac:dyDescent="0.2">
      <c r="A1" s="90" t="s">
        <v>101</v>
      </c>
    </row>
    <row r="2" spans="1:5" x14ac:dyDescent="0.2">
      <c r="A2" s="99" t="s">
        <v>48</v>
      </c>
      <c r="B2" s="91"/>
      <c r="E2" s="91"/>
    </row>
    <row r="3" spans="1:5" x14ac:dyDescent="0.2">
      <c r="A3" s="95"/>
      <c r="B3" s="91"/>
      <c r="E3" s="91"/>
    </row>
    <row r="4" spans="1:5" x14ac:dyDescent="0.2">
      <c r="A4" s="95"/>
      <c r="B4" s="93" t="s">
        <v>137</v>
      </c>
      <c r="E4" s="91"/>
    </row>
    <row r="5" spans="1:5" x14ac:dyDescent="0.2">
      <c r="A5" s="95"/>
      <c r="B5" s="94" t="s">
        <v>174</v>
      </c>
      <c r="E5" s="91"/>
    </row>
    <row r="6" spans="1:5" x14ac:dyDescent="0.2">
      <c r="A6" s="95"/>
      <c r="B6" s="97"/>
      <c r="E6" s="91"/>
    </row>
    <row r="7" spans="1:5" x14ac:dyDescent="0.2">
      <c r="A7" s="95"/>
      <c r="B7" s="91"/>
      <c r="C7" s="149" t="s">
        <v>150</v>
      </c>
      <c r="D7" s="149"/>
      <c r="E7" s="91"/>
    </row>
    <row r="8" spans="1:5" ht="21" thickBot="1" x14ac:dyDescent="0.25">
      <c r="A8" s="20"/>
      <c r="B8" s="16"/>
      <c r="C8" s="136" t="s">
        <v>181</v>
      </c>
      <c r="D8" s="136" t="s">
        <v>156</v>
      </c>
    </row>
    <row r="9" spans="1:5" x14ac:dyDescent="0.2">
      <c r="A9" s="20"/>
      <c r="B9" s="16"/>
      <c r="C9" s="107"/>
      <c r="D9" s="107"/>
    </row>
    <row r="10" spans="1:5" ht="7.5" customHeight="1" x14ac:dyDescent="0.2">
      <c r="A10" s="53"/>
      <c r="B10" s="16"/>
      <c r="C10" s="125"/>
      <c r="D10" s="125"/>
    </row>
    <row r="11" spans="1:5" ht="10.8" thickBot="1" x14ac:dyDescent="0.25">
      <c r="A11" s="80" t="s">
        <v>82</v>
      </c>
      <c r="B11" s="13"/>
      <c r="C11" s="71">
        <v>4717935</v>
      </c>
      <c r="D11" s="71">
        <v>-9924777</v>
      </c>
      <c r="E11" s="33"/>
    </row>
    <row r="12" spans="1:5" ht="10.8" thickTop="1" x14ac:dyDescent="0.2">
      <c r="A12" s="81" t="s">
        <v>78</v>
      </c>
      <c r="B12" s="72"/>
      <c r="C12" s="1"/>
      <c r="D12" s="1"/>
    </row>
    <row r="13" spans="1:5" x14ac:dyDescent="0.2">
      <c r="A13" s="53" t="s">
        <v>83</v>
      </c>
      <c r="C13" s="131">
        <v>16053134</v>
      </c>
      <c r="D13" s="131">
        <v>15478477</v>
      </c>
    </row>
    <row r="14" spans="1:5" x14ac:dyDescent="0.2">
      <c r="A14" s="53" t="s">
        <v>91</v>
      </c>
      <c r="C14" s="131">
        <v>-621925</v>
      </c>
      <c r="D14" s="131">
        <v>-526258</v>
      </c>
    </row>
    <row r="15" spans="1:5" x14ac:dyDescent="0.2">
      <c r="A15" s="53" t="s">
        <v>84</v>
      </c>
      <c r="C15" s="131">
        <v>209769</v>
      </c>
      <c r="D15" s="131">
        <v>299749</v>
      </c>
    </row>
    <row r="16" spans="1:5" x14ac:dyDescent="0.2">
      <c r="A16" s="53" t="s">
        <v>157</v>
      </c>
      <c r="C16" s="131">
        <v>62652</v>
      </c>
      <c r="D16" s="131">
        <v>195726</v>
      </c>
    </row>
    <row r="17" spans="1:4" x14ac:dyDescent="0.2">
      <c r="A17" s="53" t="s">
        <v>85</v>
      </c>
      <c r="C17" s="131">
        <v>-37640</v>
      </c>
      <c r="D17" s="131">
        <v>-28302</v>
      </c>
    </row>
    <row r="18" spans="1:4" x14ac:dyDescent="0.2">
      <c r="A18" s="53" t="s">
        <v>86</v>
      </c>
      <c r="C18" s="131">
        <v>11057405</v>
      </c>
      <c r="D18" s="131">
        <v>9666567</v>
      </c>
    </row>
    <row r="19" spans="1:4" x14ac:dyDescent="0.2">
      <c r="A19" s="53" t="s">
        <v>87</v>
      </c>
      <c r="C19" s="131">
        <v>4237887</v>
      </c>
      <c r="D19" s="131">
        <v>4499350</v>
      </c>
    </row>
    <row r="20" spans="1:4" x14ac:dyDescent="0.2">
      <c r="A20" s="53" t="s">
        <v>158</v>
      </c>
      <c r="C20" s="131">
        <v>-98242</v>
      </c>
      <c r="D20" s="131">
        <v>-279343</v>
      </c>
    </row>
    <row r="21" spans="1:4" x14ac:dyDescent="0.2">
      <c r="A21" s="53"/>
      <c r="C21" s="6"/>
      <c r="D21" s="6"/>
    </row>
    <row r="22" spans="1:4" ht="20.399999999999999" x14ac:dyDescent="0.2">
      <c r="A22" s="81" t="s">
        <v>79</v>
      </c>
      <c r="B22" s="72"/>
      <c r="C22" s="126"/>
      <c r="D22" s="126"/>
    </row>
    <row r="23" spans="1:4" x14ac:dyDescent="0.2">
      <c r="A23" s="53" t="s">
        <v>98</v>
      </c>
      <c r="C23" s="131">
        <v>-39987448</v>
      </c>
      <c r="D23" s="131">
        <v>-28123646</v>
      </c>
    </row>
    <row r="24" spans="1:4" x14ac:dyDescent="0.2">
      <c r="A24" s="82" t="s">
        <v>159</v>
      </c>
      <c r="C24" s="131">
        <v>4948898</v>
      </c>
      <c r="D24" s="131">
        <v>18914796</v>
      </c>
    </row>
    <row r="25" spans="1:4" x14ac:dyDescent="0.2">
      <c r="A25" s="52" t="s">
        <v>160</v>
      </c>
      <c r="C25" s="131">
        <v>31872940</v>
      </c>
      <c r="D25" s="131">
        <v>17843242</v>
      </c>
    </row>
    <row r="26" spans="1:4" ht="10.8" thickBot="1" x14ac:dyDescent="0.25">
      <c r="A26" s="52" t="s">
        <v>138</v>
      </c>
      <c r="C26" s="77">
        <v>1527811</v>
      </c>
      <c r="D26" s="77">
        <v>-780550</v>
      </c>
    </row>
    <row r="27" spans="1:4" ht="10.8" thickBot="1" x14ac:dyDescent="0.25">
      <c r="A27" s="80" t="s">
        <v>88</v>
      </c>
      <c r="B27" s="13"/>
      <c r="C27" s="120">
        <f>SUM(C11,C13:C20,C23:C26)</f>
        <v>33943176</v>
      </c>
      <c r="D27" s="120">
        <f>SUM(D11,D13:D20,D23:D26)</f>
        <v>27235031</v>
      </c>
    </row>
    <row r="28" spans="1:4" ht="10.8" thickTop="1" x14ac:dyDescent="0.2">
      <c r="A28" s="80"/>
      <c r="B28" s="13"/>
      <c r="C28" s="89"/>
      <c r="D28" s="89"/>
    </row>
    <row r="29" spans="1:4" ht="10.8" thickBot="1" x14ac:dyDescent="0.25">
      <c r="A29" s="53" t="s">
        <v>21</v>
      </c>
      <c r="B29" s="32"/>
      <c r="C29" s="77">
        <v>881567</v>
      </c>
      <c r="D29" s="77">
        <v>-525676</v>
      </c>
    </row>
    <row r="30" spans="1:4" x14ac:dyDescent="0.2">
      <c r="A30" s="53"/>
      <c r="B30" s="32"/>
      <c r="C30" s="127"/>
      <c r="D30" s="127"/>
    </row>
    <row r="31" spans="1:4" ht="10.8" thickBot="1" x14ac:dyDescent="0.25">
      <c r="A31" s="80" t="s">
        <v>161</v>
      </c>
      <c r="B31" s="13"/>
      <c r="C31" s="120">
        <f>C27+C29</f>
        <v>34824743</v>
      </c>
      <c r="D31" s="120">
        <f>D27+D29</f>
        <v>26709355</v>
      </c>
    </row>
    <row r="32" spans="1:4" ht="10.8" thickTop="1" x14ac:dyDescent="0.2">
      <c r="C32" s="1"/>
      <c r="D32" s="1"/>
    </row>
    <row r="33" spans="1:4" x14ac:dyDescent="0.2">
      <c r="A33" s="81" t="s">
        <v>80</v>
      </c>
      <c r="B33" s="72"/>
      <c r="C33" s="1"/>
      <c r="D33" s="1"/>
    </row>
    <row r="34" spans="1:4" x14ac:dyDescent="0.2">
      <c r="A34" s="130" t="s">
        <v>139</v>
      </c>
      <c r="B34" s="32"/>
      <c r="C34" s="131">
        <v>-2212845</v>
      </c>
      <c r="D34" s="131">
        <v>-18199266</v>
      </c>
    </row>
    <row r="35" spans="1:4" x14ac:dyDescent="0.2">
      <c r="A35" s="130" t="s">
        <v>140</v>
      </c>
      <c r="B35" s="32"/>
      <c r="C35" s="131">
        <v>-137054</v>
      </c>
      <c r="D35" s="131">
        <v>-265693</v>
      </c>
    </row>
    <row r="36" spans="1:4" x14ac:dyDescent="0.2">
      <c r="A36" s="130" t="s">
        <v>162</v>
      </c>
      <c r="B36" s="32"/>
      <c r="C36" s="131">
        <v>29317</v>
      </c>
      <c r="D36" s="131">
        <v>-500882</v>
      </c>
    </row>
    <row r="37" spans="1:4" x14ac:dyDescent="0.2">
      <c r="A37" s="130" t="s">
        <v>141</v>
      </c>
      <c r="B37" s="32"/>
      <c r="C37" s="131">
        <v>37640</v>
      </c>
      <c r="D37" s="131">
        <v>28302</v>
      </c>
    </row>
    <row r="38" spans="1:4" ht="10.8" thickBot="1" x14ac:dyDescent="0.25">
      <c r="A38" s="53" t="s">
        <v>89</v>
      </c>
      <c r="B38" s="32"/>
      <c r="C38" s="77">
        <v>268679</v>
      </c>
      <c r="D38" s="77">
        <v>505627</v>
      </c>
    </row>
    <row r="39" spans="1:4" ht="10.8" thickBot="1" x14ac:dyDescent="0.25">
      <c r="A39" s="80" t="s">
        <v>47</v>
      </c>
      <c r="B39" s="13"/>
      <c r="C39" s="120">
        <f>SUM(C34:C38)</f>
        <v>-2014263</v>
      </c>
      <c r="D39" s="120">
        <f>SUM(D34:D38)</f>
        <v>-18431912</v>
      </c>
    </row>
    <row r="40" spans="1:4" ht="10.8" thickTop="1" x14ac:dyDescent="0.2">
      <c r="C40" s="1"/>
      <c r="D40" s="1"/>
    </row>
    <row r="41" spans="1:4" x14ac:dyDescent="0.2">
      <c r="A41" s="81" t="s">
        <v>81</v>
      </c>
      <c r="B41" s="72"/>
      <c r="C41" s="1"/>
      <c r="D41" s="1"/>
    </row>
    <row r="42" spans="1:4" x14ac:dyDescent="0.2">
      <c r="A42" s="53" t="s">
        <v>92</v>
      </c>
      <c r="B42" s="32"/>
      <c r="C42" s="131">
        <v>43595762</v>
      </c>
      <c r="D42" s="131">
        <v>19527298</v>
      </c>
    </row>
    <row r="43" spans="1:4" x14ac:dyDescent="0.2">
      <c r="A43" s="53" t="s">
        <v>93</v>
      </c>
      <c r="B43" s="32"/>
      <c r="C43" s="131">
        <v>-51330671</v>
      </c>
      <c r="D43" s="131">
        <v>-23072310</v>
      </c>
    </row>
    <row r="44" spans="1:4" x14ac:dyDescent="0.2">
      <c r="A44" s="53" t="s">
        <v>90</v>
      </c>
      <c r="B44" s="32"/>
      <c r="C44" s="131">
        <v>-8968685</v>
      </c>
      <c r="D44" s="131">
        <v>-9182266</v>
      </c>
    </row>
    <row r="45" spans="1:4" x14ac:dyDescent="0.2">
      <c r="A45" s="130" t="s">
        <v>163</v>
      </c>
      <c r="B45" s="32"/>
      <c r="C45" s="131">
        <v>-379305</v>
      </c>
      <c r="D45" s="131">
        <v>-400000</v>
      </c>
    </row>
    <row r="46" spans="1:4" x14ac:dyDescent="0.2">
      <c r="A46" s="130" t="s">
        <v>142</v>
      </c>
      <c r="B46" s="32"/>
      <c r="C46" s="131">
        <v>-6513188</v>
      </c>
      <c r="D46" s="131">
        <v>-4201233</v>
      </c>
    </row>
    <row r="47" spans="1:4" ht="10.8" thickBot="1" x14ac:dyDescent="0.25">
      <c r="A47" s="80" t="s">
        <v>164</v>
      </c>
      <c r="B47" s="13"/>
      <c r="C47" s="120">
        <f>SUM(C42:C46)</f>
        <v>-23596087</v>
      </c>
      <c r="D47" s="120">
        <f>SUM(D42:D46)</f>
        <v>-17328511</v>
      </c>
    </row>
    <row r="48" spans="1:4" ht="10.8" thickTop="1" x14ac:dyDescent="0.2">
      <c r="C48" s="1"/>
      <c r="D48" s="1"/>
    </row>
    <row r="49" spans="1:4" ht="10.8" thickBot="1" x14ac:dyDescent="0.25">
      <c r="A49" s="135" t="s">
        <v>165</v>
      </c>
      <c r="B49" s="13"/>
      <c r="C49" s="120">
        <f>C47+C39+C31</f>
        <v>9214393</v>
      </c>
      <c r="D49" s="120">
        <f>D47+D39+D31</f>
        <v>-9051068</v>
      </c>
    </row>
    <row r="50" spans="1:4" ht="10.8" thickTop="1" x14ac:dyDescent="0.2">
      <c r="A50" s="53"/>
      <c r="B50" s="32"/>
      <c r="C50" s="6"/>
      <c r="D50" s="6"/>
    </row>
    <row r="51" spans="1:4" x14ac:dyDescent="0.2">
      <c r="A51" s="53" t="s">
        <v>149</v>
      </c>
      <c r="B51" s="32"/>
      <c r="C51" s="131">
        <v>24182258</v>
      </c>
      <c r="D51" s="131">
        <v>33335995</v>
      </c>
    </row>
    <row r="52" spans="1:4" ht="10.8" thickBot="1" x14ac:dyDescent="0.25">
      <c r="A52" s="53" t="s">
        <v>22</v>
      </c>
      <c r="B52" s="32"/>
      <c r="C52" s="77">
        <v>146344</v>
      </c>
      <c r="D52" s="77">
        <v>165415</v>
      </c>
    </row>
    <row r="53" spans="1:4" ht="10.8" thickBot="1" x14ac:dyDescent="0.25">
      <c r="A53" s="80" t="s">
        <v>166</v>
      </c>
      <c r="B53" s="13"/>
      <c r="C53" s="120">
        <f>SUM(C49:C52)</f>
        <v>33542995</v>
      </c>
      <c r="D53" s="120">
        <f>SUM(D49:D52)</f>
        <v>24450342</v>
      </c>
    </row>
    <row r="54" spans="1:4" ht="10.8" thickTop="1" x14ac:dyDescent="0.2"/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636B-DBE0-420C-B15B-B4EAF24CD8C7}">
  <sheetPr>
    <tabColor rgb="FF92D050"/>
    <pageSetUpPr fitToPage="1"/>
  </sheetPr>
  <dimension ref="A1:N88"/>
  <sheetViews>
    <sheetView showGridLines="0" topLeftCell="A47" zoomScaleNormal="100" workbookViewId="0">
      <selection activeCell="C78" sqref="C78"/>
    </sheetView>
  </sheetViews>
  <sheetFormatPr defaultColWidth="8.6640625" defaultRowHeight="10.199999999999999" x14ac:dyDescent="0.2"/>
  <cols>
    <col min="1" max="1" width="46.33203125" style="52" customWidth="1"/>
    <col min="2" max="2" width="22" style="52" customWidth="1"/>
    <col min="3" max="3" width="17.33203125" style="3" customWidth="1"/>
    <col min="4" max="4" width="20.33203125" style="3" customWidth="1"/>
    <col min="5" max="5" width="17.33203125" style="3" customWidth="1"/>
    <col min="6" max="11" width="16.33203125" style="52" customWidth="1"/>
    <col min="12" max="16384" width="8.6640625" style="52"/>
  </cols>
  <sheetData>
    <row r="1" spans="1:14" x14ac:dyDescent="0.2">
      <c r="A1" s="90" t="s">
        <v>101</v>
      </c>
      <c r="B1" s="159"/>
      <c r="C1" s="160"/>
      <c r="D1" s="159"/>
      <c r="E1" s="161"/>
      <c r="F1" s="159"/>
      <c r="G1" s="161"/>
      <c r="H1" s="159"/>
      <c r="I1" s="159"/>
      <c r="J1" s="134"/>
      <c r="K1" s="161"/>
      <c r="L1" s="158"/>
      <c r="M1" s="56"/>
      <c r="N1" s="56"/>
    </row>
    <row r="2" spans="1:14" x14ac:dyDescent="0.2">
      <c r="A2" s="92" t="s">
        <v>94</v>
      </c>
      <c r="B2" s="159"/>
      <c r="C2" s="160"/>
      <c r="D2" s="159"/>
      <c r="E2" s="161"/>
      <c r="F2" s="159"/>
      <c r="G2" s="161"/>
      <c r="H2" s="159"/>
      <c r="I2" s="159"/>
      <c r="J2" s="134"/>
      <c r="K2" s="161"/>
      <c r="L2" s="158"/>
      <c r="M2" s="56"/>
      <c r="N2" s="56"/>
    </row>
    <row r="3" spans="1:14" x14ac:dyDescent="0.2">
      <c r="A3" s="91"/>
      <c r="B3" s="91"/>
      <c r="C3" s="1"/>
      <c r="D3" s="1"/>
      <c r="E3" s="1"/>
    </row>
    <row r="4" spans="1:14" x14ac:dyDescent="0.2">
      <c r="A4" s="91"/>
      <c r="B4" s="93" t="s">
        <v>103</v>
      </c>
      <c r="C4" s="1"/>
      <c r="D4" s="1"/>
      <c r="E4" s="1"/>
    </row>
    <row r="5" spans="1:14" ht="10.8" thickBot="1" x14ac:dyDescent="0.25">
      <c r="A5" s="91"/>
      <c r="B5" s="94"/>
      <c r="C5" s="1"/>
      <c r="D5" s="1"/>
      <c r="E5" s="1"/>
    </row>
    <row r="6" spans="1:14" ht="19.8" customHeight="1" thickTop="1" x14ac:dyDescent="0.2">
      <c r="A6" s="156" t="s">
        <v>182</v>
      </c>
      <c r="B6" s="152" t="s">
        <v>49</v>
      </c>
      <c r="C6" s="152" t="s">
        <v>50</v>
      </c>
      <c r="D6" s="152" t="s">
        <v>51</v>
      </c>
      <c r="E6" s="152" t="s">
        <v>52</v>
      </c>
      <c r="F6" s="152" t="s">
        <v>107</v>
      </c>
      <c r="G6" s="152" t="s">
        <v>108</v>
      </c>
    </row>
    <row r="7" spans="1:14" ht="10.8" thickBot="1" x14ac:dyDescent="0.25">
      <c r="A7" s="157"/>
      <c r="B7" s="153"/>
      <c r="C7" s="153"/>
      <c r="D7" s="153"/>
      <c r="E7" s="153"/>
      <c r="F7" s="153"/>
      <c r="G7" s="153"/>
    </row>
    <row r="8" spans="1:14" ht="10.8" thickTop="1" x14ac:dyDescent="0.2">
      <c r="A8" s="13" t="s">
        <v>53</v>
      </c>
      <c r="B8" s="73"/>
      <c r="C8" s="73"/>
      <c r="D8" s="73"/>
      <c r="E8" s="73"/>
      <c r="F8" s="85"/>
      <c r="G8" s="73"/>
    </row>
    <row r="9" spans="1:14" x14ac:dyDescent="0.2">
      <c r="A9" s="32" t="s">
        <v>54</v>
      </c>
      <c r="B9" s="131">
        <v>89365088</v>
      </c>
      <c r="C9" s="131">
        <v>56926699</v>
      </c>
      <c r="D9" s="131">
        <v>46073229</v>
      </c>
      <c r="E9" s="131">
        <v>39612175</v>
      </c>
      <c r="F9" s="75">
        <v>159927746</v>
      </c>
      <c r="G9" s="86">
        <f>SUM(B9:F9)</f>
        <v>391904937</v>
      </c>
    </row>
    <row r="10" spans="1:14" x14ac:dyDescent="0.2">
      <c r="A10" s="32" t="s">
        <v>23</v>
      </c>
      <c r="B10" s="131">
        <v>269882</v>
      </c>
      <c r="C10" s="131">
        <v>30081</v>
      </c>
      <c r="D10" s="131">
        <v>804033</v>
      </c>
      <c r="E10" s="131">
        <v>37728</v>
      </c>
      <c r="F10" s="75">
        <v>184803</v>
      </c>
      <c r="G10" s="86">
        <f t="shared" ref="G10:G26" si="0">SUM(B10:F10)</f>
        <v>1326527</v>
      </c>
    </row>
    <row r="11" spans="1:14" x14ac:dyDescent="0.2">
      <c r="A11" s="32"/>
      <c r="B11" s="131"/>
      <c r="C11" s="131"/>
      <c r="D11" s="131"/>
      <c r="E11" s="131"/>
      <c r="F11" s="75"/>
      <c r="G11" s="86"/>
    </row>
    <row r="12" spans="1:14" x14ac:dyDescent="0.2">
      <c r="A12" s="32" t="s">
        <v>104</v>
      </c>
      <c r="B12" s="131">
        <v>-2755593</v>
      </c>
      <c r="C12" s="131">
        <v>-885313</v>
      </c>
      <c r="D12" s="131">
        <v>1232549</v>
      </c>
      <c r="E12" s="131">
        <v>-4056312</v>
      </c>
      <c r="F12" s="75">
        <v>287304</v>
      </c>
      <c r="G12" s="86">
        <f t="shared" si="0"/>
        <v>-6177365</v>
      </c>
    </row>
    <row r="13" spans="1:14" x14ac:dyDescent="0.2">
      <c r="A13" s="53" t="s">
        <v>24</v>
      </c>
      <c r="B13" s="131">
        <v>-44991546</v>
      </c>
      <c r="C13" s="131">
        <v>-32938295</v>
      </c>
      <c r="D13" s="131">
        <v>-23687314</v>
      </c>
      <c r="E13" s="131">
        <v>-23839358</v>
      </c>
      <c r="F13" s="75">
        <v>-132881300</v>
      </c>
      <c r="G13" s="86">
        <f t="shared" si="0"/>
        <v>-258337813</v>
      </c>
    </row>
    <row r="14" spans="1:14" x14ac:dyDescent="0.2">
      <c r="A14" s="32" t="s">
        <v>55</v>
      </c>
      <c r="B14" s="131">
        <v>-4775312</v>
      </c>
      <c r="C14" s="131">
        <v>-2245103</v>
      </c>
      <c r="D14" s="131">
        <v>-4083502</v>
      </c>
      <c r="E14" s="131">
        <v>-1283364</v>
      </c>
      <c r="F14" s="75">
        <v>-3580402</v>
      </c>
      <c r="G14" s="86">
        <f t="shared" si="0"/>
        <v>-15967683</v>
      </c>
    </row>
    <row r="15" spans="1:14" x14ac:dyDescent="0.2">
      <c r="A15" s="32" t="s">
        <v>25</v>
      </c>
      <c r="B15" s="131">
        <v>-14853931</v>
      </c>
      <c r="C15" s="131">
        <v>-9261632</v>
      </c>
      <c r="D15" s="131">
        <v>-12067788</v>
      </c>
      <c r="E15" s="131">
        <v>-4381253</v>
      </c>
      <c r="F15" s="75">
        <v>-8950082</v>
      </c>
      <c r="G15" s="86">
        <f t="shared" si="0"/>
        <v>-49514686</v>
      </c>
    </row>
    <row r="16" spans="1:14" x14ac:dyDescent="0.2">
      <c r="A16" s="32" t="s">
        <v>26</v>
      </c>
      <c r="B16" s="131">
        <v>-138449</v>
      </c>
      <c r="C16" s="131">
        <v>-1416608</v>
      </c>
      <c r="D16" s="131">
        <v>-366328</v>
      </c>
      <c r="E16" s="131">
        <v>-21713</v>
      </c>
      <c r="F16" s="75">
        <v>-122735</v>
      </c>
      <c r="G16" s="86">
        <f t="shared" si="0"/>
        <v>-2065833</v>
      </c>
    </row>
    <row r="17" spans="1:7" ht="10.8" thickBot="1" x14ac:dyDescent="0.25">
      <c r="A17" s="32" t="s">
        <v>105</v>
      </c>
      <c r="B17" s="77">
        <v>-10550474</v>
      </c>
      <c r="C17" s="77">
        <v>-4378222</v>
      </c>
      <c r="D17" s="77">
        <v>-7304210</v>
      </c>
      <c r="E17" s="77">
        <v>-4109968</v>
      </c>
      <c r="F17" s="78">
        <v>-4737081</v>
      </c>
      <c r="G17" s="128">
        <f t="shared" si="0"/>
        <v>-31079955</v>
      </c>
    </row>
    <row r="18" spans="1:7" ht="10.8" thickBot="1" x14ac:dyDescent="0.25">
      <c r="A18" s="13" t="s">
        <v>56</v>
      </c>
      <c r="B18" s="71">
        <f>SUM(B19:B22)</f>
        <v>156149</v>
      </c>
      <c r="C18" s="71">
        <f>SUM(C19:C22)</f>
        <v>-21964</v>
      </c>
      <c r="D18" s="71">
        <f>SUM(D19:D22)</f>
        <v>-125552</v>
      </c>
      <c r="E18" s="71">
        <f>SUM(E19:E22)</f>
        <v>-7230</v>
      </c>
      <c r="F18" s="71">
        <f>SUM(F19:F22)</f>
        <v>50991</v>
      </c>
      <c r="G18" s="71">
        <f t="shared" si="0"/>
        <v>52394</v>
      </c>
    </row>
    <row r="19" spans="1:7" ht="10.8" thickTop="1" x14ac:dyDescent="0.2">
      <c r="A19" s="84" t="s">
        <v>168</v>
      </c>
      <c r="B19" s="131">
        <v>142592</v>
      </c>
      <c r="C19" s="131">
        <v>2479</v>
      </c>
      <c r="D19" s="131">
        <v>56474</v>
      </c>
      <c r="E19" s="131">
        <v>-12551</v>
      </c>
      <c r="F19" s="75">
        <v>50991</v>
      </c>
      <c r="G19" s="76">
        <f t="shared" si="0"/>
        <v>239985</v>
      </c>
    </row>
    <row r="20" spans="1:7" x14ac:dyDescent="0.2">
      <c r="A20" s="84" t="s">
        <v>169</v>
      </c>
      <c r="B20" s="131">
        <v>0</v>
      </c>
      <c r="C20" s="131">
        <v>-26164</v>
      </c>
      <c r="D20" s="131">
        <v>-194524</v>
      </c>
      <c r="E20" s="131">
        <v>-98577</v>
      </c>
      <c r="F20" s="75">
        <v>0</v>
      </c>
      <c r="G20" s="76">
        <f t="shared" si="0"/>
        <v>-319265</v>
      </c>
    </row>
    <row r="21" spans="1:7" x14ac:dyDescent="0.2">
      <c r="A21" s="84" t="s">
        <v>170</v>
      </c>
      <c r="B21" s="131">
        <v>13557</v>
      </c>
      <c r="C21" s="131">
        <v>0</v>
      </c>
      <c r="D21" s="131">
        <v>6369</v>
      </c>
      <c r="E21" s="131">
        <v>0</v>
      </c>
      <c r="F21" s="75">
        <v>0</v>
      </c>
      <c r="G21" s="76">
        <f t="shared" si="0"/>
        <v>19926</v>
      </c>
    </row>
    <row r="22" spans="1:7" ht="10.8" thickBot="1" x14ac:dyDescent="0.25">
      <c r="A22" s="84" t="s">
        <v>57</v>
      </c>
      <c r="B22" s="131">
        <v>0</v>
      </c>
      <c r="C22" s="131">
        <v>1721</v>
      </c>
      <c r="D22" s="131">
        <v>6129</v>
      </c>
      <c r="E22" s="131">
        <v>103898</v>
      </c>
      <c r="F22" s="75">
        <v>0</v>
      </c>
      <c r="G22" s="76">
        <f t="shared" si="0"/>
        <v>111748</v>
      </c>
    </row>
    <row r="23" spans="1:7" ht="12" thickBot="1" x14ac:dyDescent="0.25">
      <c r="A23" s="13" t="s">
        <v>109</v>
      </c>
      <c r="B23" s="129">
        <f>SUM(B9:B13,B15:B17,B21:B22)</f>
        <v>16358534</v>
      </c>
      <c r="C23" s="129">
        <f>SUM(C9:C13,C15:C17,C20:C22)</f>
        <v>8052267</v>
      </c>
      <c r="D23" s="129">
        <f>SUM(D9:D13,D15:D17,D20:D22)</f>
        <v>4502145</v>
      </c>
      <c r="E23" s="129">
        <f>SUM(E9:E13,E15:E17,E20:E22)</f>
        <v>3246620</v>
      </c>
      <c r="F23" s="129">
        <f>SUM(F9:F13,F15:F17,F20:F22)</f>
        <v>13708655</v>
      </c>
      <c r="G23" s="129">
        <f t="shared" si="0"/>
        <v>45868221</v>
      </c>
    </row>
    <row r="24" spans="1:7" ht="10.8" thickTop="1" x14ac:dyDescent="0.2">
      <c r="A24" s="32" t="s">
        <v>27</v>
      </c>
      <c r="B24" s="131">
        <v>9795</v>
      </c>
      <c r="C24" s="131">
        <v>6060</v>
      </c>
      <c r="D24" s="131">
        <v>0</v>
      </c>
      <c r="E24" s="131">
        <v>5401</v>
      </c>
      <c r="F24" s="75">
        <v>5465</v>
      </c>
      <c r="G24" s="86">
        <f t="shared" si="0"/>
        <v>26721</v>
      </c>
    </row>
    <row r="25" spans="1:7" ht="10.8" thickBot="1" x14ac:dyDescent="0.25">
      <c r="A25" s="32" t="s">
        <v>28</v>
      </c>
      <c r="B25" s="131">
        <v>-3498343</v>
      </c>
      <c r="C25" s="77">
        <v>-3073440</v>
      </c>
      <c r="D25" s="77">
        <v>-3809091</v>
      </c>
      <c r="E25" s="77">
        <v>-3176662</v>
      </c>
      <c r="F25" s="78">
        <v>-6015667</v>
      </c>
      <c r="G25" s="128">
        <f t="shared" si="0"/>
        <v>-19573203</v>
      </c>
    </row>
    <row r="26" spans="1:7" ht="10.8" thickBot="1" x14ac:dyDescent="0.25">
      <c r="A26" s="132" t="s">
        <v>143</v>
      </c>
      <c r="B26" s="129">
        <v>8237266</v>
      </c>
      <c r="C26" s="71">
        <v>2742263</v>
      </c>
      <c r="D26" s="71">
        <v>-3333974</v>
      </c>
      <c r="E26" s="71">
        <v>-1220556</v>
      </c>
      <c r="F26" s="83">
        <v>4169042</v>
      </c>
      <c r="G26" s="71">
        <f t="shared" si="0"/>
        <v>10594041</v>
      </c>
    </row>
    <row r="27" spans="1:7" ht="11.4" thickTop="1" thickBot="1" x14ac:dyDescent="0.25">
      <c r="A27" s="13"/>
      <c r="B27" s="71"/>
      <c r="C27" s="71"/>
      <c r="D27" s="71"/>
      <c r="E27" s="71"/>
      <c r="F27" s="83"/>
      <c r="G27" s="71"/>
    </row>
    <row r="28" spans="1:7" ht="11.4" thickTop="1" thickBot="1" x14ac:dyDescent="0.25">
      <c r="A28" s="132" t="s">
        <v>183</v>
      </c>
      <c r="B28" s="145">
        <v>166624579</v>
      </c>
      <c r="C28" s="145">
        <v>132546755</v>
      </c>
      <c r="D28" s="145">
        <v>156700572</v>
      </c>
      <c r="E28" s="145">
        <v>66700297</v>
      </c>
      <c r="F28" s="146">
        <v>177007336</v>
      </c>
      <c r="G28" s="71">
        <f t="shared" ref="G28:G29" si="1">SUM(B28:F28)</f>
        <v>699579539</v>
      </c>
    </row>
    <row r="29" spans="1:7" ht="11.4" thickTop="1" thickBot="1" x14ac:dyDescent="0.25">
      <c r="A29" s="132" t="s">
        <v>184</v>
      </c>
      <c r="B29" s="145">
        <v>89771355</v>
      </c>
      <c r="C29" s="145">
        <v>81200239</v>
      </c>
      <c r="D29" s="145">
        <v>90049177</v>
      </c>
      <c r="E29" s="145">
        <v>46346388</v>
      </c>
      <c r="F29" s="145">
        <v>118276399</v>
      </c>
      <c r="G29" s="71">
        <f t="shared" si="1"/>
        <v>425643558</v>
      </c>
    </row>
    <row r="30" spans="1:7" ht="10.8" thickTop="1" x14ac:dyDescent="0.2">
      <c r="A30" s="13"/>
      <c r="B30" s="79"/>
      <c r="C30" s="79"/>
      <c r="D30" s="79"/>
      <c r="E30" s="79"/>
      <c r="F30" s="85"/>
      <c r="G30" s="86"/>
    </row>
    <row r="31" spans="1:7" x14ac:dyDescent="0.2">
      <c r="A31" s="13" t="s">
        <v>106</v>
      </c>
      <c r="B31" s="74"/>
      <c r="C31" s="74"/>
      <c r="D31" s="74"/>
      <c r="E31" s="74"/>
      <c r="F31" s="74"/>
      <c r="G31" s="74"/>
    </row>
    <row r="32" spans="1:7" ht="10.8" thickBot="1" x14ac:dyDescent="0.25">
      <c r="A32" s="32" t="s">
        <v>58</v>
      </c>
      <c r="B32" s="77">
        <v>6179000</v>
      </c>
      <c r="C32" s="77">
        <v>92000</v>
      </c>
      <c r="D32" s="77">
        <v>1186507</v>
      </c>
      <c r="E32" s="77">
        <v>12862</v>
      </c>
      <c r="F32" s="78">
        <v>5371778</v>
      </c>
      <c r="G32" s="77">
        <f>SUM(B32:F32)</f>
        <v>12842147</v>
      </c>
    </row>
    <row r="33" spans="1:9" x14ac:dyDescent="0.2">
      <c r="B33" s="73"/>
      <c r="D33" s="121"/>
      <c r="E33" s="121"/>
      <c r="F33" s="121"/>
      <c r="G33" s="121"/>
      <c r="I33" s="121"/>
    </row>
    <row r="34" spans="1:9" ht="10.8" thickBot="1" x14ac:dyDescent="0.25">
      <c r="B34" s="73"/>
      <c r="D34" s="121"/>
      <c r="E34" s="121"/>
      <c r="F34" s="121"/>
      <c r="G34" s="121"/>
      <c r="I34" s="121"/>
    </row>
    <row r="35" spans="1:9" s="147" customFormat="1" ht="19.8" customHeight="1" thickTop="1" x14ac:dyDescent="0.2">
      <c r="A35" s="156" t="s">
        <v>167</v>
      </c>
      <c r="B35" s="152" t="s">
        <v>49</v>
      </c>
      <c r="C35" s="152" t="s">
        <v>50</v>
      </c>
      <c r="D35" s="152" t="s">
        <v>51</v>
      </c>
      <c r="E35" s="152" t="s">
        <v>52</v>
      </c>
      <c r="F35" s="152" t="s">
        <v>107</v>
      </c>
      <c r="G35" s="152" t="s">
        <v>108</v>
      </c>
      <c r="I35" s="121"/>
    </row>
    <row r="36" spans="1:9" s="147" customFormat="1" ht="10.8" thickBot="1" x14ac:dyDescent="0.25">
      <c r="A36" s="157"/>
      <c r="B36" s="153"/>
      <c r="C36" s="153"/>
      <c r="D36" s="153"/>
      <c r="E36" s="153"/>
      <c r="F36" s="153"/>
      <c r="G36" s="153"/>
      <c r="I36" s="121"/>
    </row>
    <row r="37" spans="1:9" s="147" customFormat="1" ht="10.8" customHeight="1" thickTop="1" x14ac:dyDescent="0.2">
      <c r="A37" s="148" t="s">
        <v>53</v>
      </c>
      <c r="B37" s="133"/>
      <c r="C37" s="133"/>
      <c r="D37" s="133"/>
      <c r="E37" s="133"/>
      <c r="F37" s="85"/>
      <c r="G37" s="133"/>
      <c r="I37" s="121"/>
    </row>
    <row r="38" spans="1:9" s="147" customFormat="1" x14ac:dyDescent="0.2">
      <c r="A38" s="32" t="s">
        <v>54</v>
      </c>
      <c r="B38" s="131">
        <v>77929186</v>
      </c>
      <c r="C38" s="131">
        <v>49775288</v>
      </c>
      <c r="D38" s="131">
        <v>45451104</v>
      </c>
      <c r="E38" s="131">
        <v>39532649</v>
      </c>
      <c r="F38" s="75">
        <v>96320007</v>
      </c>
      <c r="G38" s="86">
        <f>SUM(B38:F38)</f>
        <v>309008234</v>
      </c>
      <c r="I38" s="121"/>
    </row>
    <row r="39" spans="1:9" s="147" customFormat="1" x14ac:dyDescent="0.2">
      <c r="A39" s="32" t="s">
        <v>23</v>
      </c>
      <c r="B39" s="131">
        <v>340156</v>
      </c>
      <c r="C39" s="131">
        <v>40289</v>
      </c>
      <c r="D39" s="131">
        <v>209584</v>
      </c>
      <c r="E39" s="131">
        <v>42046</v>
      </c>
      <c r="F39" s="75">
        <v>28991</v>
      </c>
      <c r="G39" s="86">
        <f t="shared" ref="G39" si="2">SUM(B39:F39)</f>
        <v>661066</v>
      </c>
      <c r="I39" s="121"/>
    </row>
    <row r="40" spans="1:9" s="147" customFormat="1" x14ac:dyDescent="0.2">
      <c r="A40" s="32"/>
      <c r="B40" s="131"/>
      <c r="C40" s="131"/>
      <c r="D40" s="131"/>
      <c r="E40" s="131"/>
      <c r="F40" s="75"/>
      <c r="G40" s="86"/>
      <c r="I40" s="121"/>
    </row>
    <row r="41" spans="1:9" s="147" customFormat="1" x14ac:dyDescent="0.2">
      <c r="A41" s="32" t="s">
        <v>104</v>
      </c>
      <c r="B41" s="131">
        <v>-3317527</v>
      </c>
      <c r="C41" s="131">
        <v>646216</v>
      </c>
      <c r="D41" s="131">
        <v>-495956</v>
      </c>
      <c r="E41" s="131">
        <v>-4095464</v>
      </c>
      <c r="F41" s="75">
        <v>982921</v>
      </c>
      <c r="G41" s="86">
        <f t="shared" ref="G41:G48" si="3">SUM(B41:F41)</f>
        <v>-6279810</v>
      </c>
      <c r="I41" s="121"/>
    </row>
    <row r="42" spans="1:9" s="147" customFormat="1" x14ac:dyDescent="0.2">
      <c r="A42" s="130" t="s">
        <v>24</v>
      </c>
      <c r="B42" s="131">
        <v>-44497559</v>
      </c>
      <c r="C42" s="131">
        <v>-29411216</v>
      </c>
      <c r="D42" s="131">
        <v>-21001046</v>
      </c>
      <c r="E42" s="131">
        <v>-23594554</v>
      </c>
      <c r="F42" s="75">
        <v>-78629232</v>
      </c>
      <c r="G42" s="86">
        <f t="shared" si="3"/>
        <v>-197133607</v>
      </c>
      <c r="I42" s="121"/>
    </row>
    <row r="43" spans="1:9" s="147" customFormat="1" x14ac:dyDescent="0.2">
      <c r="A43" s="32" t="s">
        <v>55</v>
      </c>
      <c r="B43" s="131">
        <v>-4971979</v>
      </c>
      <c r="C43" s="131">
        <v>-2235714</v>
      </c>
      <c r="D43" s="131">
        <v>-4350956</v>
      </c>
      <c r="E43" s="131">
        <v>-1368982</v>
      </c>
      <c r="F43" s="75">
        <v>-2433658</v>
      </c>
      <c r="G43" s="86">
        <f t="shared" si="3"/>
        <v>-15361289</v>
      </c>
      <c r="I43" s="121"/>
    </row>
    <row r="44" spans="1:9" s="147" customFormat="1" x14ac:dyDescent="0.2">
      <c r="A44" s="32" t="s">
        <v>25</v>
      </c>
      <c r="B44" s="131">
        <v>-17837785</v>
      </c>
      <c r="C44" s="131">
        <v>-8489102</v>
      </c>
      <c r="D44" s="131">
        <v>-10931503</v>
      </c>
      <c r="E44" s="131">
        <v>-4349325</v>
      </c>
      <c r="F44" s="75">
        <v>-7540554</v>
      </c>
      <c r="G44" s="86">
        <f t="shared" si="3"/>
        <v>-49148269</v>
      </c>
      <c r="I44" s="121"/>
    </row>
    <row r="45" spans="1:9" s="147" customFormat="1" x14ac:dyDescent="0.2">
      <c r="A45" s="32" t="s">
        <v>26</v>
      </c>
      <c r="B45" s="131">
        <v>-559324</v>
      </c>
      <c r="C45" s="131">
        <v>-1293501</v>
      </c>
      <c r="D45" s="131">
        <v>-284020</v>
      </c>
      <c r="E45" s="131">
        <v>-38186</v>
      </c>
      <c r="F45" s="75">
        <v>-86439</v>
      </c>
      <c r="G45" s="86">
        <f t="shared" si="3"/>
        <v>-2261470</v>
      </c>
      <c r="I45" s="121"/>
    </row>
    <row r="46" spans="1:9" s="147" customFormat="1" ht="10.8" thickBot="1" x14ac:dyDescent="0.25">
      <c r="A46" s="32" t="s">
        <v>105</v>
      </c>
      <c r="B46" s="77">
        <v>-10497256</v>
      </c>
      <c r="C46" s="77">
        <v>-4103875</v>
      </c>
      <c r="D46" s="77">
        <v>-4936506</v>
      </c>
      <c r="E46" s="77">
        <v>-3772214</v>
      </c>
      <c r="F46" s="78">
        <v>-4123588</v>
      </c>
      <c r="G46" s="128">
        <f t="shared" si="3"/>
        <v>-27433439</v>
      </c>
      <c r="I46" s="121"/>
    </row>
    <row r="47" spans="1:9" s="147" customFormat="1" ht="10.8" thickBot="1" x14ac:dyDescent="0.25">
      <c r="A47" s="148" t="s">
        <v>56</v>
      </c>
      <c r="B47" s="71">
        <f>SUM(B48:B51)</f>
        <v>245769</v>
      </c>
      <c r="C47" s="71">
        <f>SUM(C48:C51)</f>
        <v>-346544</v>
      </c>
      <c r="D47" s="71">
        <f>SUM(D48:D51)</f>
        <v>37025</v>
      </c>
      <c r="E47" s="71">
        <f>SUM(E48:E51)</f>
        <v>16280</v>
      </c>
      <c r="F47" s="71">
        <f>SUM(F48:F51)</f>
        <v>55784</v>
      </c>
      <c r="G47" s="71">
        <f t="shared" si="3"/>
        <v>8314</v>
      </c>
      <c r="I47" s="121"/>
    </row>
    <row r="48" spans="1:9" s="147" customFormat="1" ht="10.8" thickTop="1" x14ac:dyDescent="0.2">
      <c r="A48" s="84" t="s">
        <v>168</v>
      </c>
      <c r="B48" s="131">
        <v>213777</v>
      </c>
      <c r="C48" s="131">
        <v>0</v>
      </c>
      <c r="D48" s="131">
        <v>0</v>
      </c>
      <c r="E48" s="131">
        <v>0</v>
      </c>
      <c r="F48" s="75">
        <v>55784</v>
      </c>
      <c r="G48" s="76">
        <f t="shared" si="3"/>
        <v>269561</v>
      </c>
      <c r="I48" s="121"/>
    </row>
    <row r="49" spans="1:9" s="147" customFormat="1" x14ac:dyDescent="0.2">
      <c r="A49" s="84" t="s">
        <v>169</v>
      </c>
      <c r="B49" s="131">
        <v>0</v>
      </c>
      <c r="C49" s="131">
        <v>-393372</v>
      </c>
      <c r="D49" s="131">
        <v>230633</v>
      </c>
      <c r="E49" s="131">
        <v>0</v>
      </c>
      <c r="F49" s="75">
        <v>0</v>
      </c>
      <c r="G49" s="76"/>
      <c r="I49" s="121"/>
    </row>
    <row r="50" spans="1:9" s="147" customFormat="1" x14ac:dyDescent="0.2">
      <c r="A50" s="84" t="s">
        <v>170</v>
      </c>
      <c r="B50" s="131">
        <v>0</v>
      </c>
      <c r="C50" s="131">
        <v>0</v>
      </c>
      <c r="D50" s="131">
        <v>-195726</v>
      </c>
      <c r="E50" s="131">
        <v>0</v>
      </c>
      <c r="F50" s="75">
        <v>0</v>
      </c>
      <c r="G50" s="76">
        <f t="shared" ref="G50:G61" si="4">SUM(B50:F50)</f>
        <v>-195726</v>
      </c>
      <c r="I50" s="121"/>
    </row>
    <row r="51" spans="1:9" s="147" customFormat="1" ht="10.8" thickBot="1" x14ac:dyDescent="0.25">
      <c r="A51" s="84" t="s">
        <v>57</v>
      </c>
      <c r="B51" s="131">
        <v>31992</v>
      </c>
      <c r="C51" s="131">
        <v>46828</v>
      </c>
      <c r="D51" s="131">
        <v>2118</v>
      </c>
      <c r="E51" s="131">
        <v>16280</v>
      </c>
      <c r="F51" s="75">
        <v>0</v>
      </c>
      <c r="G51" s="76">
        <f t="shared" si="4"/>
        <v>97218</v>
      </c>
      <c r="I51" s="121"/>
    </row>
    <row r="52" spans="1:9" s="147" customFormat="1" ht="12" thickBot="1" x14ac:dyDescent="0.25">
      <c r="A52" s="148" t="s">
        <v>109</v>
      </c>
      <c r="B52" s="129">
        <f>SUM(B38:B42,B44:B46,B50:B51)</f>
        <v>1591883</v>
      </c>
      <c r="C52" s="129">
        <f>SUM(C38:C42,C44:C46,C49:C51)</f>
        <v>6817555</v>
      </c>
      <c r="D52" s="129">
        <f>SUM(D38:D42,D44:D46,D49:D51)</f>
        <v>8048682</v>
      </c>
      <c r="E52" s="129">
        <f>SUM(E38:E42,E44:E46,E49:E51)</f>
        <v>3741232</v>
      </c>
      <c r="F52" s="129">
        <f>SUM(F38:F42,F44:F46,F49:F51)</f>
        <v>6952106</v>
      </c>
      <c r="G52" s="129">
        <f t="shared" si="4"/>
        <v>27151458</v>
      </c>
      <c r="I52" s="121"/>
    </row>
    <row r="53" spans="1:9" s="147" customFormat="1" ht="10.8" thickTop="1" x14ac:dyDescent="0.2">
      <c r="A53" s="32" t="s">
        <v>27</v>
      </c>
      <c r="B53" s="131">
        <v>0</v>
      </c>
      <c r="C53" s="131">
        <v>6963</v>
      </c>
      <c r="D53" s="131">
        <v>12696</v>
      </c>
      <c r="E53" s="131">
        <v>701</v>
      </c>
      <c r="F53" s="75">
        <v>0</v>
      </c>
      <c r="G53" s="86">
        <f t="shared" si="4"/>
        <v>20360</v>
      </c>
      <c r="I53" s="121"/>
    </row>
    <row r="54" spans="1:9" s="147" customFormat="1" ht="10.8" thickBot="1" x14ac:dyDescent="0.25">
      <c r="A54" s="32" t="s">
        <v>28</v>
      </c>
      <c r="B54" s="131">
        <v>-4343497</v>
      </c>
      <c r="C54" s="77">
        <v>-3125426</v>
      </c>
      <c r="D54" s="77">
        <v>-3501898</v>
      </c>
      <c r="E54" s="77">
        <v>-2412215</v>
      </c>
      <c r="F54" s="78">
        <v>-3703760</v>
      </c>
      <c r="G54" s="128">
        <f t="shared" si="4"/>
        <v>-17086796</v>
      </c>
      <c r="I54" s="121"/>
    </row>
    <row r="55" spans="1:9" s="147" customFormat="1" ht="10.8" thickBot="1" x14ac:dyDescent="0.25">
      <c r="A55" s="148" t="s">
        <v>143</v>
      </c>
      <c r="B55" s="129">
        <v>-7509815</v>
      </c>
      <c r="C55" s="71">
        <v>1463378</v>
      </c>
      <c r="D55" s="71">
        <v>208524</v>
      </c>
      <c r="E55" s="71">
        <v>-39264</v>
      </c>
      <c r="F55" s="83">
        <v>870471</v>
      </c>
      <c r="G55" s="71">
        <f t="shared" si="4"/>
        <v>-5006706</v>
      </c>
      <c r="I55" s="121"/>
    </row>
    <row r="56" spans="1:9" s="147" customFormat="1" ht="11.4" thickTop="1" thickBot="1" x14ac:dyDescent="0.25">
      <c r="A56" s="148"/>
      <c r="B56" s="71"/>
      <c r="C56" s="71"/>
      <c r="D56" s="71"/>
      <c r="E56" s="71"/>
      <c r="F56" s="83"/>
      <c r="G56" s="71"/>
      <c r="I56" s="121"/>
    </row>
    <row r="57" spans="1:9" s="147" customFormat="1" ht="11.4" thickTop="1" thickBot="1" x14ac:dyDescent="0.25">
      <c r="A57" s="148" t="s">
        <v>185</v>
      </c>
      <c r="B57" s="145">
        <v>157991649</v>
      </c>
      <c r="C57" s="145">
        <v>128055712</v>
      </c>
      <c r="D57" s="145">
        <v>157410132</v>
      </c>
      <c r="E57" s="145">
        <v>62107960</v>
      </c>
      <c r="F57" s="146">
        <v>154555442</v>
      </c>
      <c r="G57" s="71">
        <f t="shared" ref="G57:G58" si="5">SUM(B57:F57)</f>
        <v>660120895</v>
      </c>
      <c r="I57" s="121"/>
    </row>
    <row r="58" spans="1:9" s="147" customFormat="1" ht="11.4" thickTop="1" thickBot="1" x14ac:dyDescent="0.25">
      <c r="A58" s="148" t="s">
        <v>186</v>
      </c>
      <c r="B58" s="145">
        <v>88781334</v>
      </c>
      <c r="C58" s="145">
        <v>78705466</v>
      </c>
      <c r="D58" s="145">
        <v>88075309</v>
      </c>
      <c r="E58" s="145">
        <v>42886903</v>
      </c>
      <c r="F58" s="145">
        <v>96937663</v>
      </c>
      <c r="G58" s="71">
        <f t="shared" si="5"/>
        <v>395386675</v>
      </c>
      <c r="I58" s="121"/>
    </row>
    <row r="59" spans="1:9" s="147" customFormat="1" ht="10.8" thickTop="1" x14ac:dyDescent="0.2">
      <c r="A59" s="148"/>
      <c r="B59" s="79"/>
      <c r="C59" s="79"/>
      <c r="D59" s="79"/>
      <c r="E59" s="79"/>
      <c r="F59" s="85"/>
      <c r="G59" s="86"/>
      <c r="I59" s="121"/>
    </row>
    <row r="60" spans="1:9" s="147" customFormat="1" x14ac:dyDescent="0.2">
      <c r="A60" s="148" t="s">
        <v>106</v>
      </c>
      <c r="B60" s="131"/>
      <c r="C60" s="131"/>
      <c r="D60" s="131"/>
      <c r="E60" s="131"/>
      <c r="F60" s="131"/>
      <c r="G60" s="131"/>
      <c r="I60" s="121"/>
    </row>
    <row r="61" spans="1:9" s="147" customFormat="1" ht="10.8" thickBot="1" x14ac:dyDescent="0.25">
      <c r="A61" s="32" t="s">
        <v>58</v>
      </c>
      <c r="B61" s="77">
        <v>7012054</v>
      </c>
      <c r="C61" s="77">
        <v>429735</v>
      </c>
      <c r="D61" s="77">
        <v>1908055</v>
      </c>
      <c r="E61" s="77">
        <v>805755</v>
      </c>
      <c r="F61" s="78">
        <v>16299702</v>
      </c>
      <c r="G61" s="77">
        <f>SUM(B61:F61)</f>
        <v>26455301</v>
      </c>
      <c r="I61" s="121"/>
    </row>
    <row r="62" spans="1:9" x14ac:dyDescent="0.2">
      <c r="B62" s="73"/>
      <c r="D62" s="121"/>
      <c r="E62" s="121"/>
      <c r="F62" s="121"/>
      <c r="G62" s="121"/>
      <c r="I62" s="121"/>
    </row>
    <row r="63" spans="1:9" x14ac:dyDescent="0.2">
      <c r="B63" s="73"/>
      <c r="C63" s="73"/>
      <c r="D63" s="73"/>
      <c r="E63" s="73"/>
      <c r="F63" s="73"/>
      <c r="G63" s="73"/>
      <c r="I63" s="121"/>
    </row>
    <row r="64" spans="1:9" ht="10.8" thickBot="1" x14ac:dyDescent="0.25">
      <c r="A64" s="132" t="s">
        <v>112</v>
      </c>
      <c r="B64" s="154" t="s">
        <v>150</v>
      </c>
      <c r="C64" s="154"/>
      <c r="D64" s="73"/>
      <c r="E64" s="73"/>
      <c r="F64" s="73"/>
      <c r="G64" s="73"/>
    </row>
    <row r="65" spans="1:7" ht="10.8" thickTop="1" x14ac:dyDescent="0.2">
      <c r="A65" s="155"/>
      <c r="B65" s="142">
        <v>46203</v>
      </c>
      <c r="C65" s="142">
        <v>45838</v>
      </c>
      <c r="D65" s="121"/>
      <c r="E65" s="121"/>
      <c r="F65" s="121"/>
      <c r="G65" s="121"/>
    </row>
    <row r="66" spans="1:7" ht="10.8" thickBot="1" x14ac:dyDescent="0.25">
      <c r="A66" s="155"/>
      <c r="B66" s="143" t="s">
        <v>127</v>
      </c>
      <c r="C66" s="143" t="s">
        <v>127</v>
      </c>
      <c r="D66" s="121"/>
      <c r="E66" s="121"/>
      <c r="F66" s="121"/>
      <c r="G66" s="121"/>
    </row>
    <row r="67" spans="1:7" ht="11.4" thickTop="1" thickBot="1" x14ac:dyDescent="0.25">
      <c r="A67" s="132" t="s">
        <v>144</v>
      </c>
      <c r="B67" s="71">
        <v>10594041</v>
      </c>
      <c r="C67" s="71">
        <v>-5006706</v>
      </c>
      <c r="D67" s="121"/>
      <c r="E67" s="121"/>
      <c r="F67" s="121"/>
      <c r="G67" s="121"/>
    </row>
    <row r="68" spans="1:7" ht="10.8" thickTop="1" x14ac:dyDescent="0.2">
      <c r="A68" s="32" t="s">
        <v>145</v>
      </c>
      <c r="B68" s="131">
        <v>-552178</v>
      </c>
      <c r="C68" s="131">
        <v>-185680</v>
      </c>
      <c r="D68" s="121"/>
      <c r="E68" s="121"/>
      <c r="F68" s="121"/>
      <c r="G68" s="121"/>
    </row>
    <row r="69" spans="1:7" x14ac:dyDescent="0.2">
      <c r="A69" s="32" t="s">
        <v>113</v>
      </c>
      <c r="B69" s="131">
        <v>10041863</v>
      </c>
      <c r="C69" s="131">
        <v>-5192386</v>
      </c>
      <c r="D69" s="121"/>
      <c r="E69" s="121"/>
      <c r="F69" s="121"/>
      <c r="G69" s="121"/>
    </row>
    <row r="70" spans="1:7" x14ac:dyDescent="0.2">
      <c r="A70" s="132" t="s">
        <v>111</v>
      </c>
      <c r="B70" s="86"/>
      <c r="C70" s="86"/>
      <c r="D70" s="121"/>
      <c r="E70" s="121"/>
      <c r="F70" s="121"/>
      <c r="G70" s="121"/>
    </row>
    <row r="71" spans="1:7" ht="10.8" thickBot="1" x14ac:dyDescent="0.25">
      <c r="A71" s="32" t="s">
        <v>146</v>
      </c>
      <c r="B71" s="77">
        <v>-5887224</v>
      </c>
      <c r="C71" s="77">
        <v>-4984197</v>
      </c>
      <c r="D71" s="121"/>
      <c r="E71" s="121"/>
      <c r="F71" s="121"/>
      <c r="G71" s="121"/>
    </row>
    <row r="72" spans="1:7" x14ac:dyDescent="0.2">
      <c r="A72" s="132" t="s">
        <v>147</v>
      </c>
      <c r="B72" s="86">
        <v>4154639</v>
      </c>
      <c r="C72" s="86">
        <f>SUM(C69:C71)</f>
        <v>-10176583</v>
      </c>
      <c r="D72" s="121"/>
      <c r="E72" s="121"/>
      <c r="F72" s="121"/>
      <c r="G72" s="121"/>
    </row>
    <row r="73" spans="1:7" x14ac:dyDescent="0.2">
      <c r="A73" s="32"/>
      <c r="B73" s="131"/>
      <c r="C73" s="131"/>
    </row>
    <row r="74" spans="1:7" x14ac:dyDescent="0.2">
      <c r="B74" s="133"/>
      <c r="C74" s="133"/>
    </row>
    <row r="75" spans="1:7" x14ac:dyDescent="0.2">
      <c r="A75" s="132" t="s">
        <v>114</v>
      </c>
      <c r="B75" s="142">
        <v>46203</v>
      </c>
      <c r="C75" s="142">
        <v>46022</v>
      </c>
    </row>
    <row r="76" spans="1:7" ht="10.8" thickBot="1" x14ac:dyDescent="0.25">
      <c r="A76" s="132"/>
      <c r="B76" s="143" t="s">
        <v>127</v>
      </c>
      <c r="C76" s="143" t="s">
        <v>127</v>
      </c>
    </row>
    <row r="77" spans="1:7" ht="11.4" thickTop="1" thickBot="1" x14ac:dyDescent="0.25">
      <c r="A77" s="132" t="s">
        <v>115</v>
      </c>
      <c r="B77" s="71">
        <v>699579539</v>
      </c>
      <c r="C77" s="71">
        <v>660120898</v>
      </c>
    </row>
    <row r="78" spans="1:7" ht="10.8" thickTop="1" x14ac:dyDescent="0.2">
      <c r="A78" s="132" t="s">
        <v>111</v>
      </c>
      <c r="B78" s="86"/>
      <c r="C78" s="144"/>
    </row>
    <row r="79" spans="1:7" ht="21" thickBot="1" x14ac:dyDescent="0.25">
      <c r="A79" s="130" t="s">
        <v>148</v>
      </c>
      <c r="B79" s="77">
        <v>2724947</v>
      </c>
      <c r="C79" s="77">
        <v>1992698</v>
      </c>
    </row>
    <row r="80" spans="1:7" ht="10.8" thickBot="1" x14ac:dyDescent="0.25">
      <c r="A80" s="132" t="s">
        <v>18</v>
      </c>
      <c r="B80" s="71">
        <v>702304486</v>
      </c>
      <c r="C80" s="71">
        <v>662113596</v>
      </c>
    </row>
    <row r="81" spans="1:3" ht="10.8" thickTop="1" x14ac:dyDescent="0.2">
      <c r="B81" s="131"/>
      <c r="C81" s="131"/>
    </row>
    <row r="82" spans="1:3" x14ac:dyDescent="0.2">
      <c r="A82" s="132" t="s">
        <v>116</v>
      </c>
      <c r="B82" s="131"/>
      <c r="C82" s="133"/>
    </row>
    <row r="83" spans="1:3" x14ac:dyDescent="0.2">
      <c r="A83" s="132"/>
      <c r="B83" s="131"/>
      <c r="C83" s="131"/>
    </row>
    <row r="84" spans="1:3" x14ac:dyDescent="0.2">
      <c r="A84" s="132" t="s">
        <v>117</v>
      </c>
      <c r="B84" s="131">
        <v>425643558</v>
      </c>
      <c r="C84" s="131">
        <v>395386675</v>
      </c>
    </row>
    <row r="85" spans="1:3" x14ac:dyDescent="0.2">
      <c r="A85" s="132" t="s">
        <v>111</v>
      </c>
      <c r="B85" s="76"/>
      <c r="C85" s="133"/>
    </row>
    <row r="86" spans="1:3" ht="10.8" thickBot="1" x14ac:dyDescent="0.25">
      <c r="A86" s="32" t="s">
        <v>118</v>
      </c>
      <c r="B86" s="77">
        <v>70746783</v>
      </c>
      <c r="C86" s="77">
        <v>65113759</v>
      </c>
    </row>
    <row r="87" spans="1:3" ht="10.8" thickBot="1" x14ac:dyDescent="0.25">
      <c r="A87" s="132" t="s">
        <v>2</v>
      </c>
      <c r="B87" s="71">
        <v>496390341</v>
      </c>
      <c r="C87" s="71">
        <v>460500434</v>
      </c>
    </row>
    <row r="88" spans="1:3" ht="10.8" thickTop="1" x14ac:dyDescent="0.2"/>
  </sheetData>
  <mergeCells count="26">
    <mergeCell ref="L1:L2"/>
    <mergeCell ref="B1:B2"/>
    <mergeCell ref="C1:C2"/>
    <mergeCell ref="D1:D2"/>
    <mergeCell ref="E1:E2"/>
    <mergeCell ref="F1:F2"/>
    <mergeCell ref="G1:G2"/>
    <mergeCell ref="H1:H2"/>
    <mergeCell ref="I1:I2"/>
    <mergeCell ref="K1:K2"/>
    <mergeCell ref="F6:F7"/>
    <mergeCell ref="G6:G7"/>
    <mergeCell ref="B64:C64"/>
    <mergeCell ref="A65:A66"/>
    <mergeCell ref="A6:A7"/>
    <mergeCell ref="B6:B7"/>
    <mergeCell ref="C6:C7"/>
    <mergeCell ref="D6:D7"/>
    <mergeCell ref="E6:E7"/>
    <mergeCell ref="G35:G36"/>
    <mergeCell ref="A35:A36"/>
    <mergeCell ref="B35:B36"/>
    <mergeCell ref="C35:C36"/>
    <mergeCell ref="D35:D36"/>
    <mergeCell ref="E35:E36"/>
    <mergeCell ref="F35:F36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6538D-14AF-44F2-8E60-353600C27BCF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DC4BED01-DE98-4EA8-89C7-BD35298CC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RAPORTARE PE SEGMENTE</vt:lpstr>
      <vt:lpstr>SOFP!_Hlk64274243</vt:lpstr>
      <vt:lpstr>SOFP!_Hlk64274250</vt:lpstr>
      <vt:lpstr>SOFP!_Hlk64274258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2026-10-08T11:44:57Z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