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6/Q2 2026/2. Extract from FS/"/>
    </mc:Choice>
  </mc:AlternateContent>
  <xr:revisionPtr revIDLastSave="422" documentId="13_ncr:1_{DE844247-A153-4D24-B134-CB77774AE377}" xr6:coauthVersionLast="47" xr6:coauthVersionMax="47" xr10:uidLastSave="{CA695EE8-BA32-46D6-9C22-9535A916BFB3}"/>
  <bookViews>
    <workbookView xWindow="-108" yWindow="-108" windowWidth="23256" windowHeight="13896" tabRatio="911" activeTab="4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definedNames>
    <definedName name="_Hlk64274243" localSheetId="2">SOFP!#REF!</definedName>
    <definedName name="_Hlk64274250" localSheetId="2">SOFP!#REF!</definedName>
    <definedName name="_Hlk64274258" localSheetId="2">SOFP!$A$47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SOCF!$J$25</definedName>
    <definedName name="OLE_LINK2" localSheetId="4">SOCF!$J$27</definedName>
    <definedName name="OLE_LINK3" localSheetId="4">SOCF!#REF!</definedName>
    <definedName name="OLE_LINK4" localSheetId="4">SOCF!$J$35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6" i="14" l="1"/>
  <c r="C35" i="14"/>
  <c r="D41" i="14"/>
  <c r="D35" i="14"/>
  <c r="D24" i="14"/>
  <c r="D27" i="14" s="1"/>
  <c r="C26" i="16"/>
  <c r="C24" i="16"/>
  <c r="D26" i="16"/>
  <c r="D28" i="16" s="1"/>
  <c r="D31" i="16" s="1"/>
  <c r="E23" i="13" s="1"/>
  <c r="D24" i="16"/>
  <c r="D20" i="16"/>
  <c r="C24" i="14"/>
  <c r="C49" i="11"/>
  <c r="D29" i="13"/>
  <c r="C29" i="13"/>
  <c r="F27" i="13"/>
  <c r="D43" i="14" l="1"/>
  <c r="D46" i="14" s="1"/>
  <c r="C41" i="14"/>
  <c r="C27" i="14"/>
  <c r="D12" i="13"/>
  <c r="D17" i="13" s="1"/>
  <c r="C12" i="13"/>
  <c r="C17" i="13" s="1"/>
  <c r="D42" i="11"/>
  <c r="C42" i="11"/>
  <c r="C51" i="11" s="1"/>
  <c r="F16" i="13"/>
  <c r="F15" i="13"/>
  <c r="F10" i="13"/>
  <c r="C43" i="14" l="1"/>
  <c r="F28" i="13" l="1"/>
  <c r="E24" i="13"/>
  <c r="E29" i="13" s="1"/>
  <c r="D24" i="13"/>
  <c r="C24" i="13"/>
  <c r="F23" i="13"/>
  <c r="F22" i="13"/>
  <c r="D49" i="11"/>
  <c r="D33" i="11"/>
  <c r="D34" i="11" s="1"/>
  <c r="C33" i="11"/>
  <c r="C34" i="11" s="1"/>
  <c r="C24" i="11"/>
  <c r="D18" i="11"/>
  <c r="C18" i="11"/>
  <c r="C20" i="16"/>
  <c r="C28" i="16" l="1"/>
  <c r="C31" i="16" s="1"/>
  <c r="E11" i="13" s="1"/>
  <c r="F24" i="13"/>
  <c r="C26" i="11"/>
  <c r="F29" i="13"/>
  <c r="E12" i="13" l="1"/>
  <c r="E17" i="13" s="1"/>
  <c r="F17" i="13" s="1"/>
  <c r="F11" i="13"/>
  <c r="F12" i="13" s="1"/>
  <c r="C53" i="11"/>
  <c r="D24" i="11" l="1"/>
  <c r="D26" i="11" s="1"/>
  <c r="D51" i="11" l="1"/>
  <c r="D53" i="11" s="1"/>
  <c r="A1" i="14" l="1"/>
  <c r="A1" i="13"/>
</calcChain>
</file>

<file path=xl/sharedStrings.xml><?xml version="1.0" encoding="utf-8"?>
<sst xmlns="http://schemas.openxmlformats.org/spreadsheetml/2006/main" count="143" uniqueCount="119">
  <si>
    <t>ROCA INDUSTRY HOLDINGROCK1 SA</t>
  </si>
  <si>
    <t>CAPITALURI PROPRII SI DATORII</t>
  </si>
  <si>
    <t>Total datorii</t>
  </si>
  <si>
    <t>Total datorii curente</t>
  </si>
  <si>
    <t>Subvenții guvernamentale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</si>
  <si>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</si>
  <si>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</si>
  <si>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</si>
  <si>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</si>
  <si>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</si>
  <si>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</si>
  <si>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</si>
  <si>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</si>
  <si>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</si>
  <si>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</si>
  <si>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</si>
  <si>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Total active circulante</t>
  </si>
  <si>
    <t>Numerar și echivalente de numerar</t>
  </si>
  <si>
    <t>Capital si rezerve</t>
  </si>
  <si>
    <t>Prime de emisiune</t>
  </si>
  <si>
    <t>Numerar și echivalente de numerar la începutul exercițiului financiar</t>
  </si>
  <si>
    <t>Efectele variațiilor cursului de schimb asupra numerarului și echivalentelor de numerar</t>
  </si>
  <si>
    <t>Alte venituri din exploatare</t>
  </si>
  <si>
    <t>Venituri financiare</t>
  </si>
  <si>
    <t>Cheltuieli financiare</t>
  </si>
  <si>
    <t>Cheltuieli cu impozitul pe profit</t>
  </si>
  <si>
    <t>Datorii comerciale și alte datorii</t>
  </si>
  <si>
    <t>Cheltuieli în avans</t>
  </si>
  <si>
    <t>Imobilizări corporale</t>
  </si>
  <si>
    <t>Active aferente drepturilor de utilizare</t>
  </si>
  <si>
    <t>(toate sumele sunt exprimate în „RON”, cu excepția cazului în care se specifică altfel)</t>
  </si>
  <si>
    <t>Altele imobilizări necorporale</t>
  </si>
  <si>
    <t>Investiții în filiale</t>
  </si>
  <si>
    <t>Creanțe privind impozitele amânate</t>
  </si>
  <si>
    <t>Alte active financiare curente</t>
  </si>
  <si>
    <t>Rezultatul reportat</t>
  </si>
  <si>
    <t>Datorii din contracte de leasing</t>
  </si>
  <si>
    <t>Beneficiile angajaților - curente</t>
  </si>
  <si>
    <t>Costuri de tranzacție la emiterea de acțiuni</t>
  </si>
  <si>
    <t>Amortizarea și deprecierea</t>
  </si>
  <si>
    <t>Cheltuieli privind beneficiile angajaților</t>
  </si>
  <si>
    <t>Cheltuieli cu reclama și publicitatea</t>
  </si>
  <si>
    <t>Alte cheltuieli de exploatare</t>
  </si>
  <si>
    <t>Alte câștiguri/(pierderi) - net</t>
  </si>
  <si>
    <t>Alte elemente ale rezultatului global, nete de impozit</t>
  </si>
  <si>
    <t>Rezultat pe acțiune - de bază și diluat (RON)</t>
  </si>
  <si>
    <t>Ajustări pentru:</t>
  </si>
  <si>
    <t>Cheltuieli cu amortizarea și deprecierea</t>
  </si>
  <si>
    <t>Amortizarea subvențiilor guvernamentale</t>
  </si>
  <si>
    <t>Venituri din dobânzi</t>
  </si>
  <si>
    <t>Cheltuieli cu dobânzile</t>
  </si>
  <si>
    <t>Diferențe de schimb valutar nerealizate</t>
  </si>
  <si>
    <t>Fluxuri de numerar din activități de exploatare</t>
  </si>
  <si>
    <t>Fluxuri de numerar din activități de investiții</t>
  </si>
  <si>
    <t>Plăți pentru achiziția de imobilizări corporale</t>
  </si>
  <si>
    <t>Dobânzi primite</t>
  </si>
  <si>
    <t>Fluxuri de numerar din activități de finanțare</t>
  </si>
  <si>
    <t>Încasări din împrumuturi acordate filialelor</t>
  </si>
  <si>
    <t>Împrumuturi acordate filialelor</t>
  </si>
  <si>
    <t>Rambursări de datorii din contracte de leasing</t>
  </si>
  <si>
    <t>EXTRAS DIN</t>
  </si>
  <si>
    <t>TOTAL ACTIVE</t>
  </si>
  <si>
    <t>TOTAL CAPITALURI PROPRII SI DATORII</t>
  </si>
  <si>
    <t>Total  capitaluri proprii</t>
  </si>
  <si>
    <t>Alte active financiare imobilizate</t>
  </si>
  <si>
    <t>Majorare capital social</t>
  </si>
  <si>
    <t>ROCA INDUSTRY HOLDINGROCK1 S.A.</t>
  </si>
  <si>
    <t>Variația activelor și datoriilor din exploatare, netă de efectul preluării entităților nou achiziționate</t>
  </si>
  <si>
    <t>Dobânzi plătite</t>
  </si>
  <si>
    <t>Numerar net utilizat în activități de exploatare</t>
  </si>
  <si>
    <t xml:space="preserve">SITUAȚIILE FINANCIARE INTERIMARE INDIVIDUALE SIMPLIFICATE </t>
  </si>
  <si>
    <t>ÎNTOCMITE ÎN CONFORMITATE CU STANDARDUL INTERNAȚIONAL DE CONTABILITATE 34 – „RAPORTAREA FINANCIARĂ INTERIMARĂ”,</t>
  </si>
  <si>
    <t>adoptat de către Uniunea Europeană</t>
  </si>
  <si>
    <t>SITUAȚIA INDIVIDUALĂ SIMPLIFICATĂ A CONTULUI DE PROFIT SAU PIERDERE ȘI A ALTOR ELEMENTE ALE REZULTATULUI GLOBAL</t>
  </si>
  <si>
    <t>SITUAȚIA INDIVIDUALĂ SIMPLIFICATĂ A POZIȚIEI FINANCIARE</t>
  </si>
  <si>
    <t>SITUAȚIA INDIVIDUALĂ SIMPLIFICATĂ A MODIFICARILOR ÎN CAPITALURILE PROPRII</t>
  </si>
  <si>
    <t>SITUAȚIA INDIVIDUALĂ SIMPLIFICATĂ A FLUXURILOR DE NUMERAR</t>
  </si>
  <si>
    <t>În cazul în care există neconcordanțe sau omisiuni față de sumele prezentate în situațiile financiare interimare individuale simplificate, vor prevala sumele prezentate în situațiile financiare interimare individuale simplificate.</t>
  </si>
  <si>
    <t>SITUAȚIA INDIVIDUALĂ SIMPLIFICATĂ A CONTULUI DE PROFIT SAU PIERDERE</t>
  </si>
  <si>
    <t>ȘI A ALTOR ELEMENTE ALE REZULTATULUI GLOBAL</t>
  </si>
  <si>
    <t>Activități continue</t>
  </si>
  <si>
    <t>Pierderea din activitatea de exploatare</t>
  </si>
  <si>
    <t>Rezultat financiar - net</t>
  </si>
  <si>
    <t>Rezultat înainte de impozitul pe profit</t>
  </si>
  <si>
    <t>Rezultatul din perioadă pentru operațiuni continue</t>
  </si>
  <si>
    <t>Total elemente ale rezultatului global aferente perioadei</t>
  </si>
  <si>
    <t>Rezultat pe acțiune</t>
  </si>
  <si>
    <t>Total capitaluri atribuibile acționarilor Societății</t>
  </si>
  <si>
    <t>SITUAȚIA INDIVIDUALĂ SIMPLIFICATĂ A MODIFICĂRILOR ÎN CAPITALURILE PROPRII</t>
  </si>
  <si>
    <t>Total elemente ale rezultatului global din perioadă</t>
  </si>
  <si>
    <t>Tranzacții cu acționarii în calitate de acționari:</t>
  </si>
  <si>
    <t>Atribuibile acționarilor Societății</t>
  </si>
  <si>
    <t>Rezultat înainte de impozitare</t>
  </si>
  <si>
    <t>Scăderea altor creanțe</t>
  </si>
  <si>
    <t>Scăderea/(Creșterea) cheltuielilor în avans</t>
  </si>
  <si>
    <t>Plăți pentru achiziția de imobilizări necorporale</t>
  </si>
  <si>
    <t>Încasări subvenții guvernamentale</t>
  </si>
  <si>
    <t>Numerar net generat din/(utilizat in) activități de investiții</t>
  </si>
  <si>
    <t>Numerar net (utilizat in)/generat din activități de finanțare</t>
  </si>
  <si>
    <t>(Descreșterea)/Creșterea netă a numerarului și a echivalentelor de numerar</t>
  </si>
  <si>
    <t>Numerar și echivalente de numerar la sfârșitul perioadei</t>
  </si>
  <si>
    <t>Capital social</t>
  </si>
  <si>
    <r>
      <t xml:space="preserve">Sold la 31 decembrie 2024 </t>
    </r>
    <r>
      <rPr>
        <i/>
        <sz val="8"/>
        <color theme="1"/>
        <rFont val="Tahoma"/>
        <family val="2"/>
      </rPr>
      <t>(auditat)</t>
    </r>
  </si>
  <si>
    <t>PENTRU PERIOADA DE ȘASE LUNI ÎNCHEIATĂ LA 30 IUNIE 2025</t>
  </si>
  <si>
    <t>Perioada de șase luni încheiată la</t>
  </si>
  <si>
    <r>
      <t xml:space="preserve">30 iunie 2025
</t>
    </r>
    <r>
      <rPr>
        <i/>
        <sz val="8"/>
        <color rgb="FF000000"/>
        <rFont val="Tahoma"/>
        <family val="2"/>
      </rPr>
      <t>(neauditat si nerevizuit)</t>
    </r>
  </si>
  <si>
    <r>
      <t>Sold la 30 iunie 2025</t>
    </r>
    <r>
      <rPr>
        <i/>
        <sz val="8"/>
        <color theme="1"/>
        <rFont val="Tahoma"/>
        <family val="2"/>
      </rPr>
      <t xml:space="preserve"> (neauditat si nerevizuit)</t>
    </r>
  </si>
  <si>
    <t>Profit net al perioadei</t>
  </si>
  <si>
    <t>Venituri din dividende</t>
  </si>
  <si>
    <t>Creșterea/(Scăderea) datoriilor comerciale și a altor datorii</t>
  </si>
  <si>
    <t>LA DATA ȘI PENTRU PERIOADA DE ȘASE LUNI ÎNCHEIATĂ LA 30 IUNIE 2026</t>
  </si>
  <si>
    <t>*Sumele prezentate sunt extrase din situațiile financiare interimare individuale simplificate pregatite pentru perioada de 6 luni încheiat la 30 iunie 2026 („situațiile financiare individuale”).</t>
  </si>
  <si>
    <t>PENTRU PERIOADA DE ȘASE LUNI ÎNCHEIATĂ LA 30 IUNIE 2026</t>
  </si>
  <si>
    <r>
      <t xml:space="preserve">30 iunie 2026
</t>
    </r>
    <r>
      <rPr>
        <i/>
        <sz val="8"/>
        <color rgb="FF000000"/>
        <rFont val="Tahoma"/>
        <family val="2"/>
      </rPr>
      <t>(neauditat si nerevizuit)</t>
    </r>
  </si>
  <si>
    <t>LA DATA DE 30 IUNIE 2026</t>
  </si>
  <si>
    <r>
      <t xml:space="preserve">31 decembrie 2025
</t>
    </r>
    <r>
      <rPr>
        <i/>
        <sz val="8"/>
        <color rgb="FF000000"/>
        <rFont val="Tahoma"/>
        <family val="2"/>
      </rPr>
      <t>(auditat)</t>
    </r>
  </si>
  <si>
    <r>
      <t>30 iunie 2026</t>
    </r>
    <r>
      <rPr>
        <i/>
        <sz val="8"/>
        <color rgb="FF000000"/>
        <rFont val="Tahoma"/>
        <family val="2"/>
      </rPr>
      <t xml:space="preserve">
(neauditat și nerevizuit)</t>
    </r>
  </si>
  <si>
    <t>30 iunie 2026
(neauditat si nerevizuit)</t>
  </si>
  <si>
    <t>Dividende primite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</si>
</sst>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  <font>
      <b/>
      <sz val="8.5"/>
      <color rgb="FF000000"/>
      <name val="Calibri"/>
      <family val="2"/>
      <scheme val="minor"/>
    </font>
    <font>
      <sz val="8.5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9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5" fillId="0" borderId="0"/>
    <xf numFmtId="0" fontId="26" fillId="0" borderId="0"/>
    <xf numFmtId="0" fontId="27" fillId="0" borderId="0"/>
    <xf numFmtId="165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8" fillId="33" borderId="0">
      <alignment horizontal="left" vertical="top"/>
    </xf>
    <xf numFmtId="9" fontId="1" fillId="0" borderId="0" applyFont="0" applyFill="0" applyBorder="0" applyAlignment="0" applyProtection="0"/>
    <xf numFmtId="0" fontId="2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0" fillId="0" borderId="0"/>
    <xf numFmtId="0" fontId="27" fillId="0" borderId="0"/>
    <xf numFmtId="43" fontId="32" fillId="0" borderId="0" applyFont="0" applyFill="0" applyBorder="0" applyAlignment="0" applyProtection="0"/>
    <xf numFmtId="0" fontId="32" fillId="0" borderId="0"/>
    <xf numFmtId="0" fontId="34" fillId="4" borderId="0" applyNumberFormat="0" applyBorder="0" applyAlignment="0" applyProtection="0"/>
    <xf numFmtId="0" fontId="35" fillId="0" borderId="0"/>
    <xf numFmtId="0" fontId="14" fillId="3" borderId="0" applyNumberFormat="0" applyBorder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0" borderId="0"/>
    <xf numFmtId="0" fontId="37" fillId="0" borderId="0"/>
    <xf numFmtId="0" fontId="37" fillId="8" borderId="14" applyNumberFormat="0" applyFont="0" applyAlignment="0" applyProtection="0"/>
    <xf numFmtId="43" fontId="3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20" fillId="7" borderId="13" applyNumberFormat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/>
    <xf numFmtId="43" fontId="40" fillId="0" borderId="0" applyFont="0" applyFill="0" applyBorder="0" applyAlignment="0" applyProtection="0"/>
    <xf numFmtId="44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5" fillId="0" borderId="0"/>
    <xf numFmtId="0" fontId="41" fillId="0" borderId="0"/>
    <xf numFmtId="0" fontId="42" fillId="0" borderId="0"/>
    <xf numFmtId="0" fontId="42" fillId="0" borderId="0"/>
    <xf numFmtId="43" fontId="4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6" fillId="0" borderId="0"/>
    <xf numFmtId="0" fontId="32" fillId="0" borderId="0"/>
    <xf numFmtId="166" fontId="32" fillId="0" borderId="0" applyFont="0" applyFill="0" applyBorder="0" applyAlignment="0" applyProtection="0"/>
    <xf numFmtId="0" fontId="43" fillId="0" borderId="0"/>
    <xf numFmtId="0" fontId="32" fillId="0" borderId="0"/>
    <xf numFmtId="0" fontId="32" fillId="0" borderId="0"/>
    <xf numFmtId="43" fontId="43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32" fillId="0" borderId="0"/>
    <xf numFmtId="43" fontId="3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26" fillId="0" borderId="0"/>
    <xf numFmtId="0" fontId="1" fillId="8" borderId="14" applyNumberFormat="0" applyFont="0" applyAlignment="0" applyProtection="0"/>
    <xf numFmtId="0" fontId="16" fillId="5" borderId="10" applyNumberFormat="0" applyAlignment="0" applyProtection="0"/>
    <xf numFmtId="0" fontId="1" fillId="0" borderId="0"/>
    <xf numFmtId="43" fontId="32" fillId="0" borderId="0" applyFont="0" applyFill="0" applyBorder="0" applyAlignment="0" applyProtection="0"/>
    <xf numFmtId="0" fontId="32" fillId="0" borderId="0"/>
    <xf numFmtId="0" fontId="32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43" fontId="36" fillId="0" borderId="0" applyFont="0" applyFill="0" applyBorder="0" applyAlignment="0" applyProtection="0"/>
    <xf numFmtId="169" fontId="1" fillId="0" borderId="0"/>
    <xf numFmtId="167" fontId="26" fillId="0" borderId="0"/>
    <xf numFmtId="169" fontId="32" fillId="0" borderId="0"/>
    <xf numFmtId="167" fontId="1" fillId="0" borderId="0"/>
    <xf numFmtId="169" fontId="32" fillId="0" borderId="0"/>
    <xf numFmtId="167" fontId="1" fillId="0" borderId="0"/>
    <xf numFmtId="0" fontId="1" fillId="0" borderId="0"/>
    <xf numFmtId="169" fontId="1" fillId="0" borderId="0"/>
    <xf numFmtId="171" fontId="32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4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2" fillId="0" borderId="0"/>
    <xf numFmtId="0" fontId="43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0" fontId="32" fillId="0" borderId="0"/>
    <xf numFmtId="171" fontId="32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6" fillId="0" borderId="0"/>
    <xf numFmtId="167" fontId="32" fillId="0" borderId="0"/>
    <xf numFmtId="0" fontId="3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0" borderId="0"/>
    <xf numFmtId="0" fontId="32" fillId="0" borderId="0"/>
    <xf numFmtId="0" fontId="1" fillId="0" borderId="0"/>
    <xf numFmtId="0" fontId="45" fillId="0" borderId="0" applyNumberFormat="0" applyFill="0" applyBorder="0" applyAlignment="0" applyProtection="0"/>
    <xf numFmtId="0" fontId="46" fillId="0" borderId="7" applyNumberFormat="0" applyFill="0" applyAlignment="0" applyProtection="0"/>
    <xf numFmtId="0" fontId="47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9" fillId="2" borderId="0" applyNumberFormat="0" applyBorder="0" applyAlignment="0" applyProtection="0"/>
    <xf numFmtId="0" fontId="50" fillId="3" borderId="0" applyNumberFormat="0" applyBorder="0" applyAlignment="0" applyProtection="0"/>
    <xf numFmtId="0" fontId="51" fillId="5" borderId="10" applyNumberFormat="0" applyAlignment="0" applyProtection="0"/>
    <xf numFmtId="0" fontId="52" fillId="6" borderId="11" applyNumberFormat="0" applyAlignment="0" applyProtection="0"/>
    <xf numFmtId="0" fontId="53" fillId="6" borderId="10" applyNumberFormat="0" applyAlignment="0" applyProtection="0"/>
    <xf numFmtId="0" fontId="54" fillId="0" borderId="12" applyNumberFormat="0" applyFill="0" applyAlignment="0" applyProtection="0"/>
    <xf numFmtId="0" fontId="55" fillId="7" borderId="13" applyNumberFormat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58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58" fillId="32" borderId="0" applyNumberFormat="0" applyBorder="0" applyAlignment="0" applyProtection="0"/>
    <xf numFmtId="0" fontId="32" fillId="0" borderId="0"/>
    <xf numFmtId="0" fontId="26" fillId="8" borderId="14" applyNumberFormat="0" applyFont="0" applyAlignment="0" applyProtection="0"/>
    <xf numFmtId="0" fontId="32" fillId="0" borderId="0"/>
    <xf numFmtId="0" fontId="32" fillId="0" borderId="0"/>
    <xf numFmtId="0" fontId="26" fillId="8" borderId="14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6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1" fillId="0" borderId="0"/>
    <xf numFmtId="0" fontId="32" fillId="0" borderId="0"/>
    <xf numFmtId="167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41" fillId="0" borderId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8" fillId="6" borderId="10" applyNumberFormat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39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25" borderId="0" applyNumberFormat="0" applyBorder="0" applyAlignment="0" applyProtection="0"/>
    <xf numFmtId="0" fontId="14" fillId="3" borderId="0" applyNumberFormat="0" applyBorder="0" applyAlignment="0" applyProtection="0"/>
    <xf numFmtId="0" fontId="20" fillId="7" borderId="13" applyNumberFormat="0" applyAlignment="0" applyProtection="0"/>
    <xf numFmtId="165" fontId="1" fillId="0" borderId="0" applyFont="0" applyFill="0" applyBorder="0" applyAlignment="0" applyProtection="0"/>
    <xf numFmtId="0" fontId="59" fillId="0" borderId="16"/>
    <xf numFmtId="0" fontId="39" fillId="0" borderId="0"/>
    <xf numFmtId="0" fontId="38" fillId="0" borderId="0"/>
    <xf numFmtId="43" fontId="1" fillId="0" borderId="0" applyFont="0" applyFill="0" applyBorder="0" applyAlignment="0" applyProtection="0"/>
    <xf numFmtId="0" fontId="60" fillId="0" borderId="0"/>
    <xf numFmtId="43" fontId="60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2" fillId="0" borderId="0"/>
    <xf numFmtId="165" fontId="32" fillId="0" borderId="0" applyNumberFormat="0" applyFill="0" applyBorder="0" applyAlignment="0" applyProtection="0"/>
    <xf numFmtId="165" fontId="32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135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41" fontId="6" fillId="0" borderId="0" xfId="0" applyNumberFormat="1" applyFont="1"/>
    <xf numFmtId="0" fontId="3" fillId="0" borderId="0" xfId="0" applyFont="1" applyAlignment="1">
      <alignment vertical="center"/>
    </xf>
    <xf numFmtId="164" fontId="5" fillId="0" borderId="0" xfId="1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1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/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18" xfId="1" applyNumberFormat="1" applyFont="1" applyFill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0" fontId="5" fillId="0" borderId="17" xfId="0" applyFont="1" applyBorder="1" applyAlignment="1">
      <alignment vertical="center"/>
    </xf>
    <xf numFmtId="164" fontId="5" fillId="0" borderId="17" xfId="1" applyNumberFormat="1" applyFont="1" applyBorder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62" fillId="0" borderId="0" xfId="2" applyFont="1" applyFill="1"/>
    <xf numFmtId="0" fontId="62" fillId="0" borderId="0" xfId="2" applyFont="1" applyFill="1" applyAlignme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164" fontId="6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4" fontId="3" fillId="0" borderId="2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3" fillId="0" borderId="0" xfId="0" applyNumberFormat="1" applyFont="1"/>
    <xf numFmtId="164" fontId="6" fillId="0" borderId="0" xfId="0" applyNumberFormat="1" applyFont="1" applyAlignment="1">
      <alignment horizontal="right" vertical="center"/>
    </xf>
    <xf numFmtId="0" fontId="3" fillId="0" borderId="0" xfId="0" applyFont="1"/>
    <xf numFmtId="164" fontId="6" fillId="0" borderId="0" xfId="1" applyNumberFormat="1" applyFont="1"/>
    <xf numFmtId="164" fontId="3" fillId="0" borderId="0" xfId="1" applyNumberFormat="1" applyFont="1" applyAlignment="1">
      <alignment horizontal="left" vertical="center" indent="4"/>
    </xf>
    <xf numFmtId="164" fontId="63" fillId="0" borderId="0" xfId="1" applyNumberFormat="1" applyFont="1" applyAlignment="1">
      <alignment horizontal="right" vertical="center"/>
    </xf>
    <xf numFmtId="164" fontId="6" fillId="0" borderId="0" xfId="1" applyNumberFormat="1" applyFont="1" applyBorder="1" applyAlignment="1">
      <alignment vertical="top"/>
    </xf>
    <xf numFmtId="164" fontId="3" fillId="0" borderId="0" xfId="1" applyNumberFormat="1" applyFont="1"/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4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/>
    <xf numFmtId="0" fontId="4" fillId="0" borderId="0" xfId="0" applyFont="1"/>
    <xf numFmtId="0" fontId="64" fillId="0" borderId="0" xfId="0" applyFont="1" applyAlignment="1">
      <alignment vertical="center"/>
    </xf>
    <xf numFmtId="0" fontId="65" fillId="0" borderId="0" xfId="0" applyFont="1" applyAlignment="1">
      <alignment vertical="center"/>
    </xf>
    <xf numFmtId="0" fontId="5" fillId="0" borderId="0" xfId="0" quotePrefix="1" applyFont="1" applyAlignment="1">
      <alignment horizontal="center" vertical="center"/>
    </xf>
    <xf numFmtId="164" fontId="4" fillId="0" borderId="17" xfId="0" quotePrefix="1" applyNumberFormat="1" applyFont="1" applyBorder="1" applyAlignment="1">
      <alignment horizontal="right" vertical="center" wrapText="1"/>
    </xf>
    <xf numFmtId="164" fontId="4" fillId="0" borderId="1" xfId="1" quotePrefix="1" applyNumberFormat="1" applyFont="1" applyBorder="1" applyAlignment="1">
      <alignment horizontal="right" vertical="center" wrapText="1"/>
    </xf>
    <xf numFmtId="172" fontId="6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6" fillId="0" borderId="0" xfId="0" applyNumberFormat="1" applyFont="1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zoomScaleNormal="100" workbookViewId="0">
      <selection activeCell="B16" sqref="B16"/>
    </sheetView>
  </sheetViews>
  <sheetFormatPr defaultColWidth="8.6640625" defaultRowHeight="10.199999999999999" x14ac:dyDescent="0.2"/>
  <cols>
    <col min="1" max="1" width="8.6640625" style="88"/>
    <col min="2" max="2" width="12.21875" style="88" customWidth="1"/>
    <col min="3" max="3" width="19.5546875" style="88" customWidth="1"/>
    <col min="4" max="4" width="11.21875" style="88" customWidth="1"/>
    <col min="5" max="5" width="9.21875" style="88" customWidth="1"/>
    <col min="6" max="6" width="10.109375" style="88" customWidth="1"/>
    <col min="7" max="16384" width="8.6640625" style="88"/>
  </cols>
  <sheetData>
    <row r="2" spans="2:6" x14ac:dyDescent="0.2">
      <c r="D2" s="89" t="s">
        <v>60</v>
      </c>
    </row>
    <row r="3" spans="2:6" x14ac:dyDescent="0.2">
      <c r="B3" s="90"/>
      <c r="C3" s="90"/>
      <c r="D3" s="91" t="s">
        <v>70</v>
      </c>
      <c r="E3" s="90"/>
      <c r="F3" s="90"/>
    </row>
    <row r="4" spans="2:6" x14ac:dyDescent="0.2">
      <c r="B4" s="90"/>
      <c r="C4" s="90"/>
      <c r="D4" s="91" t="s">
        <v>110</v>
      </c>
      <c r="E4" s="90"/>
      <c r="F4" s="90"/>
    </row>
    <row r="5" spans="2:6" x14ac:dyDescent="0.2">
      <c r="B5" s="90"/>
      <c r="C5" s="90"/>
      <c r="D5" s="91" t="s">
        <v>71</v>
      </c>
      <c r="E5" s="90"/>
      <c r="F5" s="90"/>
    </row>
    <row r="6" spans="2:6" x14ac:dyDescent="0.2">
      <c r="B6" s="90"/>
      <c r="C6" s="90"/>
      <c r="D6" s="91" t="s">
        <v>72</v>
      </c>
      <c r="E6" s="90"/>
      <c r="F6" s="90"/>
    </row>
    <row r="7" spans="2:6" x14ac:dyDescent="0.2">
      <c r="B7" s="92"/>
      <c r="D7" s="91"/>
    </row>
    <row r="8" spans="2:6" x14ac:dyDescent="0.2">
      <c r="B8" s="77" t="s">
        <v>73</v>
      </c>
    </row>
    <row r="9" spans="2:6" x14ac:dyDescent="0.2">
      <c r="B9" s="78" t="s">
        <v>74</v>
      </c>
    </row>
    <row r="10" spans="2:6" x14ac:dyDescent="0.2">
      <c r="B10" s="77" t="s">
        <v>75</v>
      </c>
    </row>
    <row r="11" spans="2:6" x14ac:dyDescent="0.2">
      <c r="B11" s="77" t="s">
        <v>76</v>
      </c>
    </row>
    <row r="13" spans="2:6" x14ac:dyDescent="0.2">
      <c r="B13" s="93" t="s">
        <v>111</v>
      </c>
    </row>
    <row r="14" spans="2:6" x14ac:dyDescent="0.2">
      <c r="B14" s="93" t="s">
        <v>77</v>
      </c>
    </row>
  </sheetData>
  <hyperlinks>
    <hyperlink ref="B8" location="SOCI!A1" display="SITUAȚIA INDIVIDUALA A PROFITULUI SAU PIERDERII ȘI A ALTOR ELEMENTE ALE REZULTATULUI GLOBAL" xr:uid="{3A91996A-652D-4D35-97F8-4272DE33DFAA}"/>
    <hyperlink ref="B10" location="SOCE!A1" display="SITUAȚIA INDIVIDUALA A MODIFICĂRILOR ÎN CAPITALURILE PROPRII" xr:uid="{67D9B2C3-FA4A-42E5-A887-D6F770416BB1}"/>
    <hyperlink ref="B11" location="SOCF!A1" display="SITUAȚIA INDIVIDUALA A FLUXURILOR DE NUMERAR" xr:uid="{D42AA9BD-AE16-4C79-BECF-3A0376D095E4}"/>
    <hyperlink ref="B9" location="SOFP!A1" display="SOFP!A1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1"/>
  <sheetViews>
    <sheetView showGridLines="0" zoomScaleNormal="100" workbookViewId="0">
      <pane xSplit="1" ySplit="10" topLeftCell="B11" activePane="bottomRight" state="frozen"/>
      <selection activeCell="J49" sqref="J49"/>
      <selection pane="topRight" activeCell="J49" sqref="J49"/>
      <selection pane="bottomLeft" activeCell="J49" sqref="J49"/>
      <selection pane="bottomRight" activeCell="C35" sqref="C35"/>
    </sheetView>
  </sheetViews>
  <sheetFormatPr defaultColWidth="8.88671875" defaultRowHeight="10.199999999999999" x14ac:dyDescent="0.2"/>
  <cols>
    <col min="1" max="1" width="47.109375" style="50" customWidth="1"/>
    <col min="2" max="2" width="2.44140625" style="27" customWidth="1"/>
    <col min="3" max="3" width="20" style="53" customWidth="1"/>
    <col min="4" max="4" width="19.109375" style="53" customWidth="1"/>
    <col min="5" max="6" width="8.88671875" style="27"/>
    <col min="7" max="7" width="56.44140625" style="27" bestFit="1" customWidth="1"/>
    <col min="8" max="16384" width="8.88671875" style="27"/>
  </cols>
  <sheetData>
    <row r="1" spans="1:9" s="26" customFormat="1" x14ac:dyDescent="0.2">
      <c r="A1" s="19" t="s">
        <v>0</v>
      </c>
      <c r="C1" s="10"/>
      <c r="D1" s="10"/>
    </row>
    <row r="2" spans="1:9" s="26" customFormat="1" x14ac:dyDescent="0.2">
      <c r="A2" s="7" t="s">
        <v>30</v>
      </c>
      <c r="C2" s="10"/>
      <c r="D2" s="10"/>
    </row>
    <row r="3" spans="1:9" s="26" customFormat="1" x14ac:dyDescent="0.2">
      <c r="A3" s="11"/>
      <c r="C3" s="10"/>
      <c r="D3" s="10"/>
    </row>
    <row r="4" spans="1:9" s="26" customFormat="1" x14ac:dyDescent="0.2">
      <c r="A4" s="12"/>
      <c r="B4" s="13" t="s">
        <v>78</v>
      </c>
      <c r="C4" s="10"/>
      <c r="D4" s="10"/>
    </row>
    <row r="5" spans="1:9" s="26" customFormat="1" x14ac:dyDescent="0.2">
      <c r="A5" s="12"/>
      <c r="B5" s="123" t="s">
        <v>79</v>
      </c>
      <c r="C5" s="10"/>
      <c r="D5" s="10"/>
    </row>
    <row r="6" spans="1:9" s="26" customFormat="1" x14ac:dyDescent="0.2">
      <c r="A6" s="12"/>
      <c r="B6" s="31" t="s">
        <v>112</v>
      </c>
      <c r="C6" s="10"/>
      <c r="D6" s="10"/>
    </row>
    <row r="7" spans="1:9" s="26" customFormat="1" x14ac:dyDescent="0.2">
      <c r="A7" s="12"/>
      <c r="B7" s="14"/>
      <c r="C7" s="10"/>
      <c r="D7" s="10"/>
    </row>
    <row r="8" spans="1:9" s="26" customFormat="1" ht="9" customHeight="1" x14ac:dyDescent="0.2">
      <c r="A8" s="12"/>
    </row>
    <row r="9" spans="1:9" s="26" customFormat="1" ht="9" customHeight="1" x14ac:dyDescent="0.2">
      <c r="A9" s="12"/>
      <c r="C9" s="130" t="s">
        <v>104</v>
      </c>
      <c r="D9" s="130"/>
    </row>
    <row r="10" spans="1:9" s="26" customFormat="1" ht="21" thickBot="1" x14ac:dyDescent="0.25">
      <c r="A10" s="12"/>
      <c r="B10" s="9"/>
      <c r="C10" s="124" t="s">
        <v>113</v>
      </c>
      <c r="D10" s="124" t="s">
        <v>105</v>
      </c>
    </row>
    <row r="11" spans="1:9" s="32" customFormat="1" x14ac:dyDescent="0.2">
      <c r="A11" s="17"/>
      <c r="B11" s="15"/>
      <c r="C11" s="85"/>
      <c r="D11" s="85"/>
      <c r="G11" s="13"/>
      <c r="H11" s="13"/>
      <c r="I11" s="13"/>
    </row>
    <row r="12" spans="1:9" s="32" customFormat="1" x14ac:dyDescent="0.2">
      <c r="A12" s="55" t="s">
        <v>80</v>
      </c>
      <c r="B12" s="16"/>
      <c r="C12" s="54"/>
      <c r="D12" s="54"/>
      <c r="G12" s="21"/>
      <c r="H12" s="21"/>
      <c r="I12" s="21"/>
    </row>
    <row r="13" spans="1:9" s="32" customFormat="1" x14ac:dyDescent="0.2">
      <c r="A13" s="17" t="s">
        <v>22</v>
      </c>
      <c r="B13" s="16"/>
      <c r="C13" s="99">
        <v>2146</v>
      </c>
      <c r="D13" s="99">
        <v>1400</v>
      </c>
      <c r="G13" s="21"/>
      <c r="H13" s="21"/>
      <c r="I13" s="21"/>
    </row>
    <row r="14" spans="1:9" s="32" customFormat="1" x14ac:dyDescent="0.2">
      <c r="A14" s="17"/>
      <c r="B14" s="16"/>
      <c r="C14" s="54"/>
      <c r="D14" s="54"/>
      <c r="G14" s="21"/>
      <c r="H14" s="21"/>
      <c r="I14" s="21"/>
    </row>
    <row r="15" spans="1:9" s="32" customFormat="1" x14ac:dyDescent="0.2">
      <c r="A15" s="17" t="s">
        <v>39</v>
      </c>
      <c r="B15" s="16"/>
      <c r="C15" s="54">
        <v>-85451</v>
      </c>
      <c r="D15" s="54">
        <v>-117187</v>
      </c>
      <c r="G15" s="21"/>
      <c r="H15" s="21"/>
      <c r="I15" s="21"/>
    </row>
    <row r="16" spans="1:9" s="32" customFormat="1" x14ac:dyDescent="0.2">
      <c r="A16" s="17" t="s">
        <v>40</v>
      </c>
      <c r="B16" s="16"/>
      <c r="C16" s="54">
        <v>-1341294</v>
      </c>
      <c r="D16" s="54">
        <v>-1904198</v>
      </c>
      <c r="G16" s="21"/>
      <c r="H16" s="21"/>
      <c r="I16" s="21"/>
    </row>
    <row r="17" spans="1:9" s="32" customFormat="1" x14ac:dyDescent="0.2">
      <c r="A17" s="17" t="s">
        <v>41</v>
      </c>
      <c r="B17" s="16"/>
      <c r="C17" s="54">
        <v>-23274</v>
      </c>
      <c r="D17" s="54">
        <v>-88058</v>
      </c>
      <c r="G17" s="21"/>
      <c r="H17" s="21"/>
      <c r="I17" s="21"/>
    </row>
    <row r="18" spans="1:9" s="32" customFormat="1" x14ac:dyDescent="0.2">
      <c r="A18" s="17" t="s">
        <v>42</v>
      </c>
      <c r="B18" s="16"/>
      <c r="C18" s="54">
        <v>-1395792</v>
      </c>
      <c r="D18" s="54">
        <v>-1905429</v>
      </c>
      <c r="G18" s="21"/>
      <c r="H18" s="21"/>
      <c r="I18" s="21"/>
    </row>
    <row r="19" spans="1:9" s="32" customFormat="1" x14ac:dyDescent="0.2">
      <c r="A19" s="17" t="s">
        <v>43</v>
      </c>
      <c r="B19" s="16"/>
      <c r="C19" s="87">
        <v>1247</v>
      </c>
      <c r="D19" s="87">
        <v>9779</v>
      </c>
      <c r="G19" s="21"/>
      <c r="H19" s="21"/>
      <c r="I19" s="21"/>
    </row>
    <row r="20" spans="1:9" s="32" customFormat="1" ht="10.8" thickBot="1" x14ac:dyDescent="0.25">
      <c r="A20" s="55" t="s">
        <v>81</v>
      </c>
      <c r="B20" s="15"/>
      <c r="C20" s="56">
        <f>SUM(C13:C19)</f>
        <v>-2842418</v>
      </c>
      <c r="D20" s="56">
        <f>SUM(D13:D19)</f>
        <v>-4003693</v>
      </c>
      <c r="G20" s="21"/>
      <c r="H20" s="21"/>
      <c r="I20" s="21"/>
    </row>
    <row r="21" spans="1:9" s="32" customFormat="1" ht="10.8" thickTop="1" x14ac:dyDescent="0.2">
      <c r="A21" s="55"/>
      <c r="B21" s="15"/>
      <c r="C21" s="41"/>
      <c r="D21" s="41"/>
      <c r="G21" s="21"/>
      <c r="H21" s="21"/>
      <c r="I21" s="21"/>
    </row>
    <row r="22" spans="1:9" s="32" customFormat="1" x14ac:dyDescent="0.2">
      <c r="A22" s="17" t="s">
        <v>23</v>
      </c>
      <c r="B22" s="16"/>
      <c r="C22" s="54">
        <v>2146870</v>
      </c>
      <c r="D22" s="54">
        <v>8362483</v>
      </c>
      <c r="G22" s="21"/>
      <c r="H22" s="21"/>
      <c r="I22" s="21"/>
    </row>
    <row r="23" spans="1:9" s="32" customFormat="1" x14ac:dyDescent="0.2">
      <c r="A23" s="17" t="s">
        <v>24</v>
      </c>
      <c r="B23" s="16"/>
      <c r="C23" s="87">
        <v>-3047370</v>
      </c>
      <c r="D23" s="87">
        <v>-923381</v>
      </c>
      <c r="G23" s="21"/>
      <c r="H23" s="21"/>
      <c r="I23" s="21"/>
    </row>
    <row r="24" spans="1:9" s="32" customFormat="1" ht="10.8" thickBot="1" x14ac:dyDescent="0.25">
      <c r="A24" s="55" t="s">
        <v>82</v>
      </c>
      <c r="B24" s="15"/>
      <c r="C24" s="56">
        <f>SUM(C22:C23)</f>
        <v>-900500</v>
      </c>
      <c r="D24" s="56">
        <f>SUM(D22:D23)</f>
        <v>7439102</v>
      </c>
      <c r="G24" s="21"/>
      <c r="H24" s="21"/>
      <c r="I24" s="21"/>
    </row>
    <row r="25" spans="1:9" s="32" customFormat="1" ht="10.8" thickTop="1" x14ac:dyDescent="0.2">
      <c r="A25" s="55"/>
      <c r="B25" s="15"/>
      <c r="C25" s="41"/>
      <c r="D25" s="41"/>
      <c r="G25" s="21"/>
      <c r="H25" s="21"/>
      <c r="I25" s="21"/>
    </row>
    <row r="26" spans="1:9" s="32" customFormat="1" x14ac:dyDescent="0.2">
      <c r="A26" s="55" t="s">
        <v>83</v>
      </c>
      <c r="B26" s="15"/>
      <c r="C26" s="45">
        <f>C24+C20</f>
        <v>-3742918</v>
      </c>
      <c r="D26" s="45">
        <f>D24+D20</f>
        <v>3435409</v>
      </c>
      <c r="G26" s="21"/>
      <c r="H26" s="21"/>
      <c r="I26" s="21"/>
    </row>
    <row r="27" spans="1:9" s="32" customFormat="1" x14ac:dyDescent="0.2">
      <c r="A27" s="17" t="s">
        <v>25</v>
      </c>
      <c r="B27" s="15"/>
      <c r="C27" s="100">
        <v>-10199</v>
      </c>
      <c r="D27" s="100">
        <v>-66126</v>
      </c>
      <c r="G27" s="21"/>
      <c r="H27" s="21"/>
      <c r="I27" s="21"/>
    </row>
    <row r="28" spans="1:9" s="32" customFormat="1" ht="12.9" customHeight="1" thickBot="1" x14ac:dyDescent="0.25">
      <c r="A28" s="96" t="s">
        <v>84</v>
      </c>
      <c r="B28" s="16"/>
      <c r="C28" s="57">
        <f>C26+C27</f>
        <v>-3753117</v>
      </c>
      <c r="D28" s="57">
        <f>D26+D27</f>
        <v>3369283</v>
      </c>
      <c r="G28" s="21"/>
      <c r="H28" s="21"/>
      <c r="I28" s="21"/>
    </row>
    <row r="29" spans="1:9" s="32" customFormat="1" ht="12.9" customHeight="1" thickTop="1" x14ac:dyDescent="0.2">
      <c r="A29" s="55"/>
      <c r="B29" s="16"/>
      <c r="C29" s="45"/>
      <c r="D29" s="45"/>
      <c r="G29" s="21"/>
      <c r="H29" s="21"/>
      <c r="I29" s="21"/>
    </row>
    <row r="30" spans="1:9" s="32" customFormat="1" ht="12.9" customHeight="1" x14ac:dyDescent="0.2">
      <c r="A30" s="17" t="s">
        <v>44</v>
      </c>
      <c r="B30" s="15"/>
      <c r="C30" s="45">
        <v>0</v>
      </c>
      <c r="D30" s="45">
        <v>0</v>
      </c>
      <c r="G30" s="6"/>
      <c r="H30" s="21"/>
      <c r="I30" s="21"/>
    </row>
    <row r="31" spans="1:9" s="32" customFormat="1" ht="10.8" thickBot="1" x14ac:dyDescent="0.25">
      <c r="A31" s="55" t="s">
        <v>85</v>
      </c>
      <c r="B31" s="16"/>
      <c r="C31" s="58">
        <f>C30+C28</f>
        <v>-3753117</v>
      </c>
      <c r="D31" s="58">
        <f>D30+D28</f>
        <v>3369283</v>
      </c>
    </row>
    <row r="32" spans="1:9" s="32" customFormat="1" x14ac:dyDescent="0.2">
      <c r="A32" s="17"/>
      <c r="B32" s="16"/>
      <c r="C32" s="4"/>
      <c r="D32" s="4"/>
    </row>
    <row r="33" spans="1:4" s="32" customFormat="1" x14ac:dyDescent="0.2">
      <c r="A33" s="55" t="s">
        <v>86</v>
      </c>
      <c r="B33" s="16"/>
      <c r="C33" s="37"/>
      <c r="D33" s="37"/>
    </row>
    <row r="34" spans="1:4" s="32" customFormat="1" x14ac:dyDescent="0.2">
      <c r="A34" s="17" t="s">
        <v>45</v>
      </c>
      <c r="B34" s="15"/>
      <c r="C34" s="126">
        <v>-1.4999999999999999E-2</v>
      </c>
      <c r="D34" s="126">
        <v>1.4E-2</v>
      </c>
    </row>
    <row r="35" spans="1:4" s="32" customFormat="1" x14ac:dyDescent="0.2"/>
    <row r="36" spans="1:4" s="32" customFormat="1" x14ac:dyDescent="0.2"/>
    <row r="37" spans="1:4" s="32" customFormat="1" x14ac:dyDescent="0.2"/>
    <row r="38" spans="1:4" s="32" customFormat="1" ht="14.25" customHeight="1" x14ac:dyDescent="0.2"/>
    <row r="39" spans="1:4" s="32" customFormat="1" x14ac:dyDescent="0.2">
      <c r="A39" s="44"/>
      <c r="B39" s="16"/>
      <c r="C39" s="18"/>
      <c r="D39" s="18"/>
    </row>
    <row r="40" spans="1:4" s="37" customFormat="1" x14ac:dyDescent="0.2">
      <c r="A40" s="35"/>
      <c r="B40" s="40"/>
      <c r="C40" s="45"/>
      <c r="D40" s="45"/>
    </row>
    <row r="41" spans="1:4" s="37" customFormat="1" x14ac:dyDescent="0.2">
      <c r="A41" s="46"/>
      <c r="B41" s="47"/>
      <c r="C41" s="48"/>
      <c r="D41" s="48"/>
    </row>
    <row r="42" spans="1:4" s="37" customFormat="1" x14ac:dyDescent="0.2">
      <c r="A42" s="46"/>
      <c r="B42" s="47"/>
      <c r="C42" s="48"/>
      <c r="D42" s="48"/>
    </row>
    <row r="43" spans="1:4" s="37" customFormat="1" x14ac:dyDescent="0.2">
      <c r="A43" s="46"/>
      <c r="B43" s="47"/>
      <c r="C43" s="48"/>
      <c r="D43" s="48"/>
    </row>
    <row r="44" spans="1:4" s="37" customFormat="1" x14ac:dyDescent="0.2">
      <c r="A44" s="46"/>
      <c r="B44" s="47"/>
      <c r="C44" s="48"/>
      <c r="D44" s="48"/>
    </row>
    <row r="45" spans="1:4" s="37" customFormat="1" x14ac:dyDescent="0.2">
      <c r="A45" s="46"/>
      <c r="B45" s="47"/>
      <c r="C45" s="48"/>
      <c r="D45" s="48"/>
    </row>
    <row r="46" spans="1:4" s="37" customFormat="1" x14ac:dyDescent="0.2">
      <c r="A46" s="46"/>
      <c r="B46" s="47"/>
      <c r="C46" s="48"/>
      <c r="D46" s="48"/>
    </row>
    <row r="47" spans="1:4" s="37" customFormat="1" x14ac:dyDescent="0.2">
      <c r="A47" s="35"/>
      <c r="B47" s="40"/>
      <c r="C47" s="45"/>
      <c r="D47" s="45"/>
    </row>
    <row r="48" spans="1:4" s="37" customFormat="1" x14ac:dyDescent="0.2">
      <c r="A48" s="49"/>
      <c r="B48" s="47"/>
      <c r="C48" s="48"/>
      <c r="D48" s="48"/>
    </row>
    <row r="49" spans="1:4" s="37" customFormat="1" x14ac:dyDescent="0.2">
      <c r="A49" s="35"/>
      <c r="B49" s="47"/>
      <c r="C49" s="45"/>
      <c r="D49" s="45"/>
    </row>
    <row r="50" spans="1:4" x14ac:dyDescent="0.2">
      <c r="B50" s="47"/>
      <c r="C50" s="48"/>
      <c r="D50" s="48"/>
    </row>
    <row r="51" spans="1:4" x14ac:dyDescent="0.2">
      <c r="A51" s="29"/>
      <c r="B51" s="47"/>
      <c r="C51" s="48"/>
      <c r="D51" s="48"/>
    </row>
    <row r="52" spans="1:4" x14ac:dyDescent="0.2">
      <c r="B52" s="47"/>
      <c r="C52" s="48"/>
      <c r="D52" s="48"/>
    </row>
    <row r="53" spans="1:4" x14ac:dyDescent="0.2">
      <c r="B53" s="47"/>
      <c r="C53" s="48"/>
      <c r="D53" s="48"/>
    </row>
    <row r="54" spans="1:4" x14ac:dyDescent="0.2">
      <c r="B54" s="47"/>
      <c r="C54" s="45"/>
      <c r="D54" s="45"/>
    </row>
    <row r="55" spans="1:4" x14ac:dyDescent="0.2">
      <c r="B55" s="47"/>
      <c r="C55" s="48"/>
      <c r="D55" s="48"/>
    </row>
    <row r="56" spans="1:4" x14ac:dyDescent="0.2">
      <c r="A56" s="51"/>
      <c r="B56" s="47"/>
      <c r="C56" s="48"/>
      <c r="D56" s="48"/>
    </row>
    <row r="57" spans="1:4" x14ac:dyDescent="0.2">
      <c r="B57" s="47"/>
      <c r="C57" s="48"/>
      <c r="D57" s="48"/>
    </row>
    <row r="58" spans="1:4" x14ac:dyDescent="0.2">
      <c r="B58" s="47"/>
      <c r="C58" s="48"/>
      <c r="D58" s="48"/>
    </row>
    <row r="59" spans="1:4" x14ac:dyDescent="0.2">
      <c r="B59" s="47"/>
      <c r="C59" s="45"/>
      <c r="D59" s="45"/>
    </row>
    <row r="60" spans="1:4" ht="9.6" customHeight="1" x14ac:dyDescent="0.2">
      <c r="A60" s="29"/>
      <c r="B60" s="40"/>
      <c r="C60" s="48"/>
      <c r="D60" s="48"/>
    </row>
    <row r="61" spans="1:4" s="37" customFormat="1" x14ac:dyDescent="0.2">
      <c r="A61" s="28"/>
      <c r="B61" s="47"/>
      <c r="C61" s="52"/>
      <c r="D61" s="52"/>
    </row>
  </sheetData>
  <mergeCells count="1">
    <mergeCell ref="C9:D9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63"/>
  <sheetViews>
    <sheetView showGridLines="0" zoomScaleNormal="100" workbookViewId="0">
      <pane ySplit="8" topLeftCell="A9" activePane="bottomLeft" state="frozen"/>
      <selection pane="bottomLeft" activeCell="D8" sqref="D8"/>
    </sheetView>
  </sheetViews>
  <sheetFormatPr defaultColWidth="8.6640625" defaultRowHeight="10.199999999999999" x14ac:dyDescent="0.2"/>
  <cols>
    <col min="1" max="1" width="36.6640625" style="8" customWidth="1"/>
    <col min="2" max="2" width="2.44140625" style="26" customWidth="1"/>
    <col min="3" max="3" width="20.77734375" style="102" customWidth="1"/>
    <col min="4" max="4" width="16" style="102" bestFit="1" customWidth="1"/>
    <col min="5" max="6" width="8.6640625" style="26"/>
    <col min="7" max="7" width="53.44140625" style="26" bestFit="1" customWidth="1"/>
    <col min="8" max="8" width="16.5546875" style="26" bestFit="1" customWidth="1"/>
    <col min="9" max="9" width="16.77734375" style="26" bestFit="1" customWidth="1"/>
    <col min="10" max="10" width="19.6640625" style="26" bestFit="1" customWidth="1"/>
    <col min="11" max="12" width="12.109375" style="26" customWidth="1"/>
    <col min="13" max="16384" width="8.6640625" style="26"/>
  </cols>
  <sheetData>
    <row r="1" spans="1:12" x14ac:dyDescent="0.2">
      <c r="A1" s="19" t="s">
        <v>66</v>
      </c>
    </row>
    <row r="2" spans="1:12" x14ac:dyDescent="0.2">
      <c r="A2" s="7" t="s">
        <v>30</v>
      </c>
    </row>
    <row r="3" spans="1:12" x14ac:dyDescent="0.2">
      <c r="A3" s="7"/>
    </row>
    <row r="4" spans="1:12" x14ac:dyDescent="0.2">
      <c r="B4" s="33" t="s">
        <v>74</v>
      </c>
    </row>
    <row r="5" spans="1:12" x14ac:dyDescent="0.2">
      <c r="B5" s="31" t="s">
        <v>114</v>
      </c>
    </row>
    <row r="6" spans="1:12" x14ac:dyDescent="0.2">
      <c r="B6" s="34"/>
    </row>
    <row r="7" spans="1:12" x14ac:dyDescent="0.2">
      <c r="A7" s="12"/>
      <c r="C7" s="103"/>
      <c r="D7" s="103"/>
    </row>
    <row r="8" spans="1:12" ht="20.399999999999999" x14ac:dyDescent="0.2">
      <c r="A8" s="12"/>
      <c r="B8" s="9"/>
      <c r="C8" s="125" t="s">
        <v>116</v>
      </c>
      <c r="D8" s="125" t="s">
        <v>115</v>
      </c>
    </row>
    <row r="9" spans="1:12" x14ac:dyDescent="0.2">
      <c r="A9" s="12"/>
      <c r="B9" s="9"/>
      <c r="C9" s="104"/>
      <c r="D9" s="104"/>
    </row>
    <row r="10" spans="1:12" s="32" customFormat="1" x14ac:dyDescent="0.2">
      <c r="A10" s="9" t="s">
        <v>12</v>
      </c>
      <c r="B10" s="9"/>
      <c r="C10" s="105"/>
      <c r="D10" s="105"/>
      <c r="L10" s="13"/>
    </row>
    <row r="11" spans="1:12" s="32" customFormat="1" x14ac:dyDescent="0.2">
      <c r="A11" s="9" t="s">
        <v>13</v>
      </c>
      <c r="B11" s="16"/>
      <c r="C11" s="68"/>
      <c r="D11" s="68"/>
      <c r="L11" s="13"/>
    </row>
    <row r="12" spans="1:12" s="32" customFormat="1" x14ac:dyDescent="0.2">
      <c r="A12" s="21" t="s">
        <v>31</v>
      </c>
      <c r="B12" s="16"/>
      <c r="C12" s="3">
        <v>512905</v>
      </c>
      <c r="D12" s="99">
        <v>394454</v>
      </c>
      <c r="L12" s="21"/>
    </row>
    <row r="13" spans="1:12" s="32" customFormat="1" x14ac:dyDescent="0.2">
      <c r="A13" s="21" t="s">
        <v>28</v>
      </c>
      <c r="B13" s="16"/>
      <c r="C13" s="3">
        <v>22136</v>
      </c>
      <c r="D13" s="99">
        <v>31895</v>
      </c>
      <c r="L13" s="21"/>
    </row>
    <row r="14" spans="1:12" s="32" customFormat="1" x14ac:dyDescent="0.2">
      <c r="A14" s="21" t="s">
        <v>29</v>
      </c>
      <c r="B14" s="16"/>
      <c r="C14" s="3">
        <v>1015677</v>
      </c>
      <c r="D14" s="99">
        <v>205935</v>
      </c>
      <c r="L14" s="21"/>
    </row>
    <row r="15" spans="1:12" s="32" customFormat="1" x14ac:dyDescent="0.2">
      <c r="A15" s="21" t="s">
        <v>32</v>
      </c>
      <c r="B15" s="16"/>
      <c r="C15" s="3">
        <v>216766928</v>
      </c>
      <c r="D15" s="99">
        <v>216766928</v>
      </c>
      <c r="L15" s="21"/>
    </row>
    <row r="16" spans="1:12" s="32" customFormat="1" x14ac:dyDescent="0.2">
      <c r="A16" s="21" t="s">
        <v>64</v>
      </c>
      <c r="B16" s="16"/>
      <c r="C16" s="3">
        <v>74753331</v>
      </c>
      <c r="D16" s="99">
        <v>70608586</v>
      </c>
      <c r="L16" s="21"/>
    </row>
    <row r="17" spans="1:12" s="32" customFormat="1" ht="10.8" thickBot="1" x14ac:dyDescent="0.25">
      <c r="A17" s="21" t="s">
        <v>33</v>
      </c>
      <c r="B17" s="16"/>
      <c r="C17" s="3">
        <v>7734</v>
      </c>
      <c r="D17" s="99">
        <v>6628</v>
      </c>
      <c r="L17" s="59"/>
    </row>
    <row r="18" spans="1:12" s="32" customFormat="1" ht="10.8" thickBot="1" x14ac:dyDescent="0.25">
      <c r="A18" s="9" t="s">
        <v>14</v>
      </c>
      <c r="B18" s="16"/>
      <c r="C18" s="107">
        <f>SUM(C12:C17)</f>
        <v>293078711</v>
      </c>
      <c r="D18" s="107">
        <f t="shared" ref="D18" si="0">SUM(D12:D17)</f>
        <v>288014426</v>
      </c>
      <c r="L18" s="59"/>
    </row>
    <row r="19" spans="1:12" s="32" customFormat="1" x14ac:dyDescent="0.2">
      <c r="A19" s="9"/>
      <c r="B19" s="16"/>
      <c r="C19" s="108"/>
      <c r="D19" s="108"/>
      <c r="L19" s="59"/>
    </row>
    <row r="20" spans="1:12" s="32" customFormat="1" x14ac:dyDescent="0.2">
      <c r="A20" s="9" t="s">
        <v>15</v>
      </c>
      <c r="B20" s="16"/>
      <c r="C20" s="109"/>
      <c r="D20" s="109"/>
      <c r="L20" s="21"/>
    </row>
    <row r="21" spans="1:12" s="32" customFormat="1" x14ac:dyDescent="0.2">
      <c r="A21" s="21" t="s">
        <v>34</v>
      </c>
      <c r="B21" s="16"/>
      <c r="C21" s="127">
        <v>11706498</v>
      </c>
      <c r="D21" s="99">
        <v>14648479</v>
      </c>
      <c r="L21" s="60"/>
    </row>
    <row r="22" spans="1:12" s="32" customFormat="1" x14ac:dyDescent="0.2">
      <c r="A22" s="21" t="s">
        <v>27</v>
      </c>
      <c r="B22" s="16"/>
      <c r="C22" s="127">
        <v>66293</v>
      </c>
      <c r="D22" s="99">
        <v>101412</v>
      </c>
      <c r="L22" s="21"/>
    </row>
    <row r="23" spans="1:12" s="32" customFormat="1" ht="10.8" thickBot="1" x14ac:dyDescent="0.25">
      <c r="A23" s="21" t="s">
        <v>17</v>
      </c>
      <c r="B23" s="16"/>
      <c r="C23" s="127">
        <v>6348</v>
      </c>
      <c r="D23" s="99">
        <v>219559</v>
      </c>
      <c r="L23" s="59"/>
    </row>
    <row r="24" spans="1:12" s="32" customFormat="1" ht="10.8" thickBot="1" x14ac:dyDescent="0.25">
      <c r="A24" s="9" t="s">
        <v>16</v>
      </c>
      <c r="B24" s="16"/>
      <c r="C24" s="110">
        <f>SUM(C21:C23)</f>
        <v>11779139</v>
      </c>
      <c r="D24" s="110">
        <f>SUM(D21:D23)</f>
        <v>14969450</v>
      </c>
      <c r="L24" s="21"/>
    </row>
    <row r="25" spans="1:12" s="32" customFormat="1" ht="10.8" thickBot="1" x14ac:dyDescent="0.25">
      <c r="A25" s="9"/>
      <c r="B25" s="16"/>
      <c r="C25" s="111"/>
      <c r="D25" s="111"/>
      <c r="L25" s="21"/>
    </row>
    <row r="26" spans="1:12" s="32" customFormat="1" ht="10.8" thickBot="1" x14ac:dyDescent="0.25">
      <c r="A26" s="9" t="s">
        <v>61</v>
      </c>
      <c r="B26" s="15"/>
      <c r="C26" s="112">
        <f>C18+C24</f>
        <v>304857850</v>
      </c>
      <c r="D26" s="112">
        <f t="shared" ref="D26" si="1">D18+D24</f>
        <v>302983876</v>
      </c>
      <c r="L26" s="59"/>
    </row>
    <row r="27" spans="1:12" s="32" customFormat="1" ht="10.8" thickTop="1" x14ac:dyDescent="0.2">
      <c r="A27" s="9"/>
      <c r="B27" s="15"/>
      <c r="C27" s="113"/>
      <c r="D27" s="113"/>
      <c r="L27" s="59"/>
    </row>
    <row r="28" spans="1:12" s="32" customFormat="1" x14ac:dyDescent="0.2">
      <c r="A28" s="9" t="s">
        <v>1</v>
      </c>
      <c r="B28" s="15"/>
      <c r="C28" s="109"/>
      <c r="D28" s="109"/>
      <c r="L28" s="60"/>
    </row>
    <row r="29" spans="1:12" s="32" customFormat="1" x14ac:dyDescent="0.2">
      <c r="A29" s="9" t="s">
        <v>18</v>
      </c>
      <c r="B29" s="16"/>
      <c r="C29" s="109"/>
      <c r="D29" s="109"/>
      <c r="L29" s="60"/>
    </row>
    <row r="30" spans="1:12" s="32" customFormat="1" x14ac:dyDescent="0.2">
      <c r="A30" s="21" t="s">
        <v>101</v>
      </c>
      <c r="B30" s="16"/>
      <c r="C30" s="3">
        <v>248672220</v>
      </c>
      <c r="D30" s="3">
        <v>248672220</v>
      </c>
      <c r="L30" s="21"/>
    </row>
    <row r="31" spans="1:12" s="32" customFormat="1" x14ac:dyDescent="0.2">
      <c r="A31" s="21" t="s">
        <v>19</v>
      </c>
      <c r="B31" s="15"/>
      <c r="C31" s="3">
        <v>44</v>
      </c>
      <c r="D31" s="101">
        <v>44</v>
      </c>
      <c r="L31" s="21"/>
    </row>
    <row r="32" spans="1:12" s="32" customFormat="1" ht="10.8" thickBot="1" x14ac:dyDescent="0.25">
      <c r="A32" s="21" t="s">
        <v>35</v>
      </c>
      <c r="B32" s="16"/>
      <c r="C32" s="3">
        <v>-14575549</v>
      </c>
      <c r="D32" s="106">
        <v>-10822432</v>
      </c>
      <c r="L32" s="59"/>
    </row>
    <row r="33" spans="1:12" s="32" customFormat="1" ht="10.8" thickBot="1" x14ac:dyDescent="0.25">
      <c r="A33" s="9" t="s">
        <v>87</v>
      </c>
      <c r="B33" s="16"/>
      <c r="C33" s="110">
        <f>SUM(C30:C32)</f>
        <v>234096715</v>
      </c>
      <c r="D33" s="110">
        <f t="shared" ref="D33" si="2">SUM(D30:D32)</f>
        <v>237849832</v>
      </c>
      <c r="L33" s="21"/>
    </row>
    <row r="34" spans="1:12" s="32" customFormat="1" ht="10.8" thickBot="1" x14ac:dyDescent="0.25">
      <c r="A34" s="9" t="s">
        <v>9</v>
      </c>
      <c r="B34" s="16"/>
      <c r="C34" s="114">
        <f>C33</f>
        <v>234096715</v>
      </c>
      <c r="D34" s="114">
        <f t="shared" ref="D34" si="3">D33</f>
        <v>237849832</v>
      </c>
      <c r="L34" s="59"/>
    </row>
    <row r="35" spans="1:12" s="32" customFormat="1" x14ac:dyDescent="0.2">
      <c r="A35" s="9"/>
      <c r="B35" s="16"/>
      <c r="C35" s="113"/>
      <c r="D35" s="113"/>
      <c r="L35" s="59"/>
    </row>
    <row r="36" spans="1:12" s="32" customFormat="1" x14ac:dyDescent="0.2">
      <c r="A36" s="9" t="s">
        <v>10</v>
      </c>
      <c r="B36" s="15"/>
      <c r="C36" s="115"/>
      <c r="D36" s="115"/>
      <c r="L36" s="60"/>
    </row>
    <row r="37" spans="1:12" s="32" customFormat="1" x14ac:dyDescent="0.2">
      <c r="A37" s="9"/>
      <c r="B37" s="15"/>
      <c r="C37" s="115"/>
      <c r="D37" s="115"/>
      <c r="L37" s="60"/>
    </row>
    <row r="38" spans="1:12" s="32" customFormat="1" x14ac:dyDescent="0.2">
      <c r="A38" s="9" t="s">
        <v>8</v>
      </c>
      <c r="B38" s="16"/>
      <c r="C38" s="116"/>
      <c r="D38" s="116"/>
      <c r="L38" s="60"/>
    </row>
    <row r="39" spans="1:12" s="32" customFormat="1" x14ac:dyDescent="0.2">
      <c r="A39" s="94" t="s">
        <v>5</v>
      </c>
      <c r="B39" s="16"/>
      <c r="C39" s="134">
        <v>24266971</v>
      </c>
      <c r="D39" s="128">
        <v>23081315</v>
      </c>
      <c r="L39" s="60"/>
    </row>
    <row r="40" spans="1:12" s="32" customFormat="1" ht="11.55" customHeight="1" x14ac:dyDescent="0.2">
      <c r="A40" s="21" t="s">
        <v>36</v>
      </c>
      <c r="B40" s="16"/>
      <c r="C40" s="127">
        <v>733506</v>
      </c>
      <c r="D40" s="99">
        <v>122587</v>
      </c>
      <c r="L40" s="21"/>
    </row>
    <row r="41" spans="1:12" s="32" customFormat="1" ht="11.55" customHeight="1" thickBot="1" x14ac:dyDescent="0.25">
      <c r="A41" s="21" t="s">
        <v>4</v>
      </c>
      <c r="B41" s="16"/>
      <c r="C41" s="127">
        <v>8202</v>
      </c>
      <c r="D41" s="99">
        <v>10347</v>
      </c>
      <c r="I41" s="21"/>
      <c r="J41" s="21"/>
      <c r="K41" s="21"/>
      <c r="L41" s="21"/>
    </row>
    <row r="42" spans="1:12" s="32" customFormat="1" ht="10.8" thickBot="1" x14ac:dyDescent="0.25">
      <c r="A42" s="9" t="s">
        <v>7</v>
      </c>
      <c r="B42" s="16"/>
      <c r="C42" s="110">
        <f>SUM(C39:C41)</f>
        <v>25008679</v>
      </c>
      <c r="D42" s="110">
        <f>SUM(D39:D41)</f>
        <v>23214249</v>
      </c>
      <c r="I42" s="21"/>
      <c r="J42" s="59"/>
      <c r="K42" s="59"/>
      <c r="L42" s="21"/>
    </row>
    <row r="43" spans="1:12" s="32" customFormat="1" x14ac:dyDescent="0.2">
      <c r="A43" s="9"/>
      <c r="B43" s="16"/>
      <c r="C43" s="113"/>
      <c r="D43" s="113"/>
      <c r="I43" s="21"/>
      <c r="J43" s="59"/>
      <c r="K43" s="59"/>
      <c r="L43" s="21"/>
    </row>
    <row r="44" spans="1:12" s="32" customFormat="1" x14ac:dyDescent="0.2">
      <c r="A44" s="9" t="s">
        <v>6</v>
      </c>
      <c r="B44" s="16"/>
      <c r="C44" s="109"/>
      <c r="D44" s="109"/>
      <c r="I44" s="6"/>
      <c r="J44" s="60"/>
      <c r="K44" s="60"/>
      <c r="L44" s="60"/>
    </row>
    <row r="45" spans="1:12" s="32" customFormat="1" ht="11.55" customHeight="1" x14ac:dyDescent="0.2">
      <c r="A45" s="21" t="s">
        <v>26</v>
      </c>
      <c r="B45" s="16"/>
      <c r="C45" s="109">
        <v>15881484</v>
      </c>
      <c r="D45" s="109">
        <v>14467380</v>
      </c>
      <c r="I45" s="6"/>
      <c r="J45" s="21"/>
      <c r="K45" s="21"/>
      <c r="L45" s="21"/>
    </row>
    <row r="46" spans="1:12" s="32" customFormat="1" ht="11.55" customHeight="1" x14ac:dyDescent="0.2">
      <c r="A46" s="21" t="s">
        <v>36</v>
      </c>
      <c r="B46" s="15"/>
      <c r="C46" s="109">
        <v>318710</v>
      </c>
      <c r="D46" s="109">
        <v>87055</v>
      </c>
      <c r="I46" s="21"/>
      <c r="J46" s="59"/>
      <c r="K46" s="59"/>
      <c r="L46" s="59"/>
    </row>
    <row r="47" spans="1:12" s="32" customFormat="1" ht="11.55" customHeight="1" x14ac:dyDescent="0.2">
      <c r="A47" s="21" t="s">
        <v>5</v>
      </c>
      <c r="C47" s="128">
        <v>29304540</v>
      </c>
      <c r="D47" s="109">
        <v>27092582</v>
      </c>
      <c r="I47" s="21"/>
      <c r="J47" s="21"/>
      <c r="K47" s="59"/>
      <c r="L47" s="21"/>
    </row>
    <row r="48" spans="1:12" s="32" customFormat="1" ht="10.8" thickBot="1" x14ac:dyDescent="0.25">
      <c r="A48" s="21" t="s">
        <v>37</v>
      </c>
      <c r="C48" s="109">
        <v>247722</v>
      </c>
      <c r="D48" s="109">
        <v>272778</v>
      </c>
      <c r="I48" s="21"/>
      <c r="J48" s="59"/>
      <c r="K48" s="59"/>
      <c r="L48" s="21"/>
    </row>
    <row r="49" spans="1:12" s="32" customFormat="1" ht="10.8" thickBot="1" x14ac:dyDescent="0.25">
      <c r="A49" s="9" t="s">
        <v>3</v>
      </c>
      <c r="C49" s="110">
        <f t="shared" ref="C49:D49" si="4">SUM(C45:C48)</f>
        <v>45752456</v>
      </c>
      <c r="D49" s="110">
        <f t="shared" si="4"/>
        <v>41919795</v>
      </c>
      <c r="I49" s="21"/>
      <c r="J49" s="59"/>
      <c r="K49" s="59"/>
      <c r="L49" s="21"/>
    </row>
    <row r="50" spans="1:12" s="32" customFormat="1" ht="10.8" thickBot="1" x14ac:dyDescent="0.25">
      <c r="A50" s="9"/>
      <c r="C50" s="110"/>
      <c r="D50" s="110"/>
      <c r="I50" s="21"/>
      <c r="J50" s="59"/>
      <c r="K50" s="59"/>
      <c r="L50" s="21"/>
    </row>
    <row r="51" spans="1:12" s="32" customFormat="1" ht="10.8" thickBot="1" x14ac:dyDescent="0.25">
      <c r="A51" s="9" t="s">
        <v>2</v>
      </c>
      <c r="C51" s="110">
        <f>C49+C42</f>
        <v>70761135</v>
      </c>
      <c r="D51" s="110">
        <f>D49+D42</f>
        <v>65134044</v>
      </c>
      <c r="I51" s="61"/>
      <c r="J51" s="62"/>
      <c r="K51" s="62"/>
      <c r="L51" s="62"/>
    </row>
    <row r="52" spans="1:12" s="32" customFormat="1" ht="10.8" thickBot="1" x14ac:dyDescent="0.25">
      <c r="A52" s="9"/>
      <c r="C52" s="111"/>
      <c r="D52" s="111"/>
      <c r="I52" s="61"/>
      <c r="J52" s="62"/>
      <c r="K52" s="62"/>
      <c r="L52" s="62"/>
    </row>
    <row r="53" spans="1:12" s="32" customFormat="1" ht="10.8" thickBot="1" x14ac:dyDescent="0.25">
      <c r="A53" s="9" t="s">
        <v>62</v>
      </c>
      <c r="C53" s="112">
        <f>C51+C34</f>
        <v>304857850</v>
      </c>
      <c r="D53" s="112">
        <f>D51+D34</f>
        <v>302983876</v>
      </c>
      <c r="I53" s="61"/>
      <c r="J53" s="62"/>
      <c r="K53" s="62"/>
      <c r="L53" s="62"/>
    </row>
    <row r="54" spans="1:12" s="32" customFormat="1" ht="10.8" thickTop="1" x14ac:dyDescent="0.2">
      <c r="C54" s="117"/>
      <c r="D54" s="117"/>
      <c r="I54" s="61"/>
      <c r="J54" s="62"/>
      <c r="K54" s="62"/>
      <c r="L54" s="62"/>
    </row>
    <row r="55" spans="1:12" x14ac:dyDescent="0.2">
      <c r="C55" s="117"/>
      <c r="D55" s="117"/>
    </row>
    <row r="56" spans="1:12" x14ac:dyDescent="0.2">
      <c r="C56" s="117"/>
      <c r="D56" s="117"/>
    </row>
    <row r="57" spans="1:12" x14ac:dyDescent="0.2">
      <c r="C57" s="117"/>
      <c r="D57" s="117"/>
    </row>
    <row r="58" spans="1:12" x14ac:dyDescent="0.2">
      <c r="C58" s="117"/>
      <c r="D58" s="117"/>
    </row>
    <row r="59" spans="1:12" x14ac:dyDescent="0.2">
      <c r="C59" s="117"/>
      <c r="D59" s="117"/>
    </row>
    <row r="60" spans="1:12" x14ac:dyDescent="0.2">
      <c r="C60" s="117"/>
      <c r="D60" s="117"/>
    </row>
    <row r="61" spans="1:12" x14ac:dyDescent="0.2">
      <c r="C61" s="117"/>
      <c r="D61" s="117"/>
    </row>
    <row r="62" spans="1:12" x14ac:dyDescent="0.2">
      <c r="C62" s="117"/>
      <c r="D62" s="117"/>
    </row>
    <row r="63" spans="1:12" x14ac:dyDescent="0.2">
      <c r="C63" s="117"/>
      <c r="D63" s="117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N30"/>
  <sheetViews>
    <sheetView showGridLines="0" zoomScaleNormal="100" workbookViewId="0">
      <selection activeCell="A26" sqref="A26"/>
    </sheetView>
  </sheetViews>
  <sheetFormatPr defaultColWidth="8.6640625" defaultRowHeight="10.199999999999999" x14ac:dyDescent="0.2"/>
  <cols>
    <col min="1" max="1" width="47.109375" style="8" customWidth="1"/>
    <col min="2" max="2" width="2.44140625" style="26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6"/>
    <col min="14" max="14" width="55" style="26" bestFit="1" customWidth="1"/>
    <col min="15" max="18" width="12.33203125" style="26" customWidth="1"/>
    <col min="19" max="16384" width="8.6640625" style="26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30</v>
      </c>
    </row>
    <row r="4" spans="1:14" x14ac:dyDescent="0.2">
      <c r="B4" s="25" t="s">
        <v>88</v>
      </c>
      <c r="D4" s="2"/>
    </row>
    <row r="5" spans="1:14" x14ac:dyDescent="0.2">
      <c r="B5" s="31" t="s">
        <v>103</v>
      </c>
      <c r="D5" s="20"/>
    </row>
    <row r="6" spans="1:14" x14ac:dyDescent="0.2">
      <c r="G6" s="71"/>
      <c r="H6" s="71"/>
      <c r="I6" s="71"/>
      <c r="J6" s="71"/>
      <c r="K6" s="27"/>
    </row>
    <row r="7" spans="1:14" ht="10.8" thickBot="1" x14ac:dyDescent="0.25">
      <c r="C7" s="131" t="s">
        <v>91</v>
      </c>
      <c r="D7" s="131"/>
      <c r="E7" s="131"/>
      <c r="F7" s="131"/>
      <c r="G7" s="40"/>
      <c r="H7" s="40"/>
      <c r="I7" s="40"/>
      <c r="J7" s="40"/>
      <c r="K7" s="27"/>
      <c r="N7" s="13"/>
    </row>
    <row r="8" spans="1:14" ht="15.6" customHeight="1" thickBot="1" x14ac:dyDescent="0.25">
      <c r="A8" s="21"/>
      <c r="B8" s="21"/>
      <c r="C8" s="64" t="s">
        <v>11</v>
      </c>
      <c r="D8" s="64" t="s">
        <v>19</v>
      </c>
      <c r="E8" s="64" t="s">
        <v>35</v>
      </c>
      <c r="F8" s="63" t="s">
        <v>63</v>
      </c>
      <c r="G8" s="39"/>
      <c r="H8" s="38"/>
      <c r="I8" s="38"/>
      <c r="J8" s="38"/>
      <c r="K8" s="27"/>
    </row>
    <row r="9" spans="1:14" x14ac:dyDescent="0.2">
      <c r="A9" s="21"/>
      <c r="B9" s="21"/>
      <c r="C9" s="13"/>
      <c r="D9" s="13"/>
      <c r="E9" s="65"/>
      <c r="F9" s="13"/>
      <c r="G9" s="41"/>
      <c r="H9" s="41"/>
      <c r="I9" s="41"/>
      <c r="J9" s="41"/>
      <c r="K9" s="27"/>
    </row>
    <row r="10" spans="1:14" x14ac:dyDescent="0.2">
      <c r="A10" s="66" t="s">
        <v>102</v>
      </c>
      <c r="B10" s="22"/>
      <c r="C10" s="67">
        <v>248672220</v>
      </c>
      <c r="D10" s="67">
        <v>44</v>
      </c>
      <c r="E10" s="67">
        <v>-10822432</v>
      </c>
      <c r="F10" s="67">
        <f>SUM(C10:E10)</f>
        <v>237849832</v>
      </c>
      <c r="G10" s="4"/>
      <c r="H10" s="4"/>
      <c r="I10" s="4"/>
      <c r="J10" s="4"/>
      <c r="K10" s="27"/>
    </row>
    <row r="11" spans="1:14" x14ac:dyDescent="0.2">
      <c r="A11" s="101" t="s">
        <v>107</v>
      </c>
      <c r="B11" s="16"/>
      <c r="C11" s="68">
        <v>0</v>
      </c>
      <c r="D11" s="68">
        <v>0</v>
      </c>
      <c r="E11" s="68">
        <f>SOCI!C31</f>
        <v>-3753117</v>
      </c>
      <c r="F11" s="68">
        <f>SUM(C11:E11)</f>
        <v>-3753117</v>
      </c>
      <c r="G11" s="4"/>
      <c r="H11" s="4"/>
      <c r="I11" s="4"/>
      <c r="J11" s="4"/>
    </row>
    <row r="12" spans="1:14" x14ac:dyDescent="0.2">
      <c r="A12" s="66" t="s">
        <v>89</v>
      </c>
      <c r="B12" s="6"/>
      <c r="C12" s="67">
        <f>C11</f>
        <v>0</v>
      </c>
      <c r="D12" s="67">
        <f t="shared" ref="D12:F12" si="0">D11</f>
        <v>0</v>
      </c>
      <c r="E12" s="67">
        <f t="shared" si="0"/>
        <v>-3753117</v>
      </c>
      <c r="F12" s="67">
        <f t="shared" si="0"/>
        <v>-3753117</v>
      </c>
      <c r="G12" s="5"/>
      <c r="H12" s="5"/>
      <c r="I12" s="5"/>
      <c r="J12" s="5"/>
    </row>
    <row r="13" spans="1:14" x14ac:dyDescent="0.2">
      <c r="A13" s="6"/>
      <c r="B13" s="21"/>
      <c r="C13" s="68"/>
      <c r="D13" s="68"/>
      <c r="E13" s="68"/>
      <c r="F13" s="68"/>
      <c r="G13" s="42"/>
      <c r="H13" s="42"/>
      <c r="I13" s="42"/>
      <c r="J13" s="42"/>
    </row>
    <row r="14" spans="1:14" x14ac:dyDescent="0.2">
      <c r="A14" s="6" t="s">
        <v>90</v>
      </c>
      <c r="B14" s="21"/>
      <c r="C14" s="68"/>
      <c r="D14" s="68"/>
      <c r="E14" s="68"/>
      <c r="F14" s="68"/>
      <c r="G14" s="42"/>
      <c r="H14" s="42"/>
      <c r="I14" s="42"/>
      <c r="J14" s="42"/>
    </row>
    <row r="15" spans="1:14" x14ac:dyDescent="0.2">
      <c r="A15" s="21" t="s">
        <v>65</v>
      </c>
      <c r="B15" s="21"/>
      <c r="C15" s="68">
        <v>0</v>
      </c>
      <c r="D15" s="68">
        <v>0</v>
      </c>
      <c r="E15" s="68">
        <v>0</v>
      </c>
      <c r="F15" s="68">
        <f>SUM(C15:E15)</f>
        <v>0</v>
      </c>
      <c r="G15" s="42"/>
      <c r="H15" s="42"/>
      <c r="I15" s="42"/>
      <c r="J15" s="42"/>
    </row>
    <row r="16" spans="1:14" x14ac:dyDescent="0.2">
      <c r="A16" s="21" t="s">
        <v>38</v>
      </c>
      <c r="B16" s="21"/>
      <c r="C16" s="68">
        <v>0</v>
      </c>
      <c r="D16" s="68">
        <v>0</v>
      </c>
      <c r="E16" s="68">
        <v>0</v>
      </c>
      <c r="F16" s="68">
        <f>SUM(C16:E16)</f>
        <v>0</v>
      </c>
      <c r="G16" s="4"/>
      <c r="H16" s="4"/>
      <c r="I16" s="4"/>
      <c r="J16" s="4"/>
    </row>
    <row r="17" spans="1:12" ht="10.8" thickBot="1" x14ac:dyDescent="0.25">
      <c r="A17" s="69" t="s">
        <v>106</v>
      </c>
      <c r="B17" s="6"/>
      <c r="C17" s="70">
        <f>C10+C12+SUM(C15:C16)</f>
        <v>248672220</v>
      </c>
      <c r="D17" s="70">
        <f>D10+D12+SUM(D15:D16)</f>
        <v>44</v>
      </c>
      <c r="E17" s="70">
        <f>E10+E12+SUM(E15:E16)</f>
        <v>-14575549</v>
      </c>
      <c r="F17" s="70">
        <f>SUM(C17:E17)</f>
        <v>234096715</v>
      </c>
      <c r="G17" s="4"/>
      <c r="H17" s="4"/>
      <c r="I17" s="4"/>
      <c r="J17" s="4"/>
    </row>
    <row r="18" spans="1:12" x14ac:dyDescent="0.2">
      <c r="A18" s="6"/>
      <c r="B18" s="21"/>
      <c r="C18" s="68"/>
      <c r="D18" s="68"/>
      <c r="E18" s="68"/>
      <c r="F18" s="68"/>
      <c r="G18" s="4"/>
      <c r="H18" s="4"/>
      <c r="I18" s="4"/>
      <c r="J18" s="4"/>
      <c r="L18" s="97"/>
    </row>
    <row r="19" spans="1:12" ht="10.8" thickBot="1" x14ac:dyDescent="0.25">
      <c r="A19" s="6"/>
      <c r="B19" s="21"/>
      <c r="C19" s="131" t="s">
        <v>91</v>
      </c>
      <c r="D19" s="131"/>
      <c r="E19" s="131"/>
      <c r="F19" s="131"/>
      <c r="G19" s="4"/>
      <c r="H19" s="4"/>
      <c r="I19" s="4"/>
      <c r="J19" s="4"/>
      <c r="L19" s="30"/>
    </row>
    <row r="20" spans="1:12" ht="19.8" customHeight="1" thickBot="1" x14ac:dyDescent="0.25">
      <c r="A20" s="6"/>
      <c r="B20" s="21"/>
      <c r="C20" s="64" t="s">
        <v>11</v>
      </c>
      <c r="D20" s="64" t="s">
        <v>19</v>
      </c>
      <c r="E20" s="64" t="s">
        <v>35</v>
      </c>
      <c r="F20" s="63" t="s">
        <v>63</v>
      </c>
      <c r="G20" s="4"/>
      <c r="H20" s="4"/>
      <c r="I20" s="4"/>
      <c r="J20" s="4"/>
      <c r="L20" s="97"/>
    </row>
    <row r="21" spans="1:12" x14ac:dyDescent="0.2">
      <c r="A21" s="6"/>
      <c r="B21" s="21"/>
      <c r="C21" s="13"/>
      <c r="D21" s="13"/>
      <c r="E21" s="65"/>
      <c r="F21" s="13"/>
      <c r="G21" s="4"/>
      <c r="H21" s="4"/>
      <c r="I21" s="4"/>
      <c r="J21" s="4"/>
      <c r="L21" s="97"/>
    </row>
    <row r="22" spans="1:12" x14ac:dyDescent="0.2">
      <c r="A22" s="66" t="s">
        <v>102</v>
      </c>
      <c r="B22" s="15"/>
      <c r="C22" s="67">
        <v>248672220</v>
      </c>
      <c r="D22" s="67">
        <v>44</v>
      </c>
      <c r="E22" s="67">
        <v>953625</v>
      </c>
      <c r="F22" s="67">
        <f t="shared" ref="F22:F24" si="1">SUM(C22:E22)</f>
        <v>249625889</v>
      </c>
      <c r="G22" s="4"/>
      <c r="H22" s="4"/>
      <c r="I22" s="4"/>
      <c r="J22" s="4"/>
      <c r="L22" s="97"/>
    </row>
    <row r="23" spans="1:12" x14ac:dyDescent="0.2">
      <c r="A23" s="101" t="s">
        <v>107</v>
      </c>
      <c r="B23" s="16"/>
      <c r="C23" s="68">
        <v>0</v>
      </c>
      <c r="D23" s="68">
        <v>0</v>
      </c>
      <c r="E23" s="68">
        <f>SOCI!D31</f>
        <v>3369283</v>
      </c>
      <c r="F23" s="68">
        <f t="shared" si="1"/>
        <v>3369283</v>
      </c>
      <c r="G23" s="5"/>
      <c r="H23" s="5"/>
      <c r="I23" s="5"/>
      <c r="J23" s="5"/>
    </row>
    <row r="24" spans="1:12" x14ac:dyDescent="0.2">
      <c r="A24" s="66" t="s">
        <v>89</v>
      </c>
      <c r="B24" s="15"/>
      <c r="C24" s="67">
        <f>C23</f>
        <v>0</v>
      </c>
      <c r="D24" s="67">
        <f t="shared" ref="D24:E24" si="2">D23</f>
        <v>0</v>
      </c>
      <c r="E24" s="67">
        <f t="shared" si="2"/>
        <v>3369283</v>
      </c>
      <c r="F24" s="67">
        <f t="shared" si="1"/>
        <v>3369283</v>
      </c>
      <c r="G24" s="38"/>
      <c r="H24" s="38"/>
      <c r="I24" s="38"/>
      <c r="J24" s="38"/>
    </row>
    <row r="25" spans="1:12" x14ac:dyDescent="0.2">
      <c r="A25" s="6"/>
      <c r="B25" s="15"/>
      <c r="C25" s="68"/>
      <c r="D25" s="68"/>
      <c r="E25" s="68"/>
      <c r="F25" s="68"/>
      <c r="G25" s="4"/>
      <c r="H25" s="4"/>
      <c r="I25" s="4"/>
      <c r="J25" s="4"/>
    </row>
    <row r="26" spans="1:12" x14ac:dyDescent="0.2">
      <c r="A26" s="6" t="s">
        <v>90</v>
      </c>
      <c r="B26" s="15"/>
      <c r="C26" s="68"/>
      <c r="D26" s="68"/>
      <c r="E26" s="68"/>
      <c r="F26" s="68"/>
      <c r="G26" s="4"/>
      <c r="H26" s="4"/>
      <c r="I26" s="4"/>
      <c r="J26" s="4"/>
    </row>
    <row r="27" spans="1:12" x14ac:dyDescent="0.2">
      <c r="A27" s="21" t="s">
        <v>65</v>
      </c>
      <c r="B27" s="15"/>
      <c r="C27" s="68">
        <v>0</v>
      </c>
      <c r="D27" s="68">
        <v>0</v>
      </c>
      <c r="E27" s="68">
        <v>0</v>
      </c>
      <c r="F27" s="68">
        <f t="shared" ref="F27:F29" si="3">SUM(C27:E27)</f>
        <v>0</v>
      </c>
      <c r="G27" s="4"/>
      <c r="H27" s="4"/>
      <c r="I27" s="4"/>
      <c r="J27" s="4"/>
    </row>
    <row r="28" spans="1:12" x14ac:dyDescent="0.2">
      <c r="A28" s="21" t="s">
        <v>38</v>
      </c>
      <c r="B28" s="15"/>
      <c r="C28" s="68">
        <v>0</v>
      </c>
      <c r="D28" s="68">
        <v>0</v>
      </c>
      <c r="E28" s="68">
        <v>0</v>
      </c>
      <c r="F28" s="68">
        <f t="shared" si="3"/>
        <v>0</v>
      </c>
      <c r="G28" s="43"/>
      <c r="H28" s="43"/>
      <c r="I28" s="43"/>
      <c r="J28" s="43"/>
    </row>
    <row r="29" spans="1:12" ht="10.8" thickBot="1" x14ac:dyDescent="0.25">
      <c r="A29" s="69" t="s">
        <v>106</v>
      </c>
      <c r="B29" s="15"/>
      <c r="C29" s="70">
        <f>C22+C24+SUM(C27:C28)</f>
        <v>248672220</v>
      </c>
      <c r="D29" s="70">
        <f t="shared" ref="D29:E29" si="4">D22+D24+SUM(D27:D28)</f>
        <v>44</v>
      </c>
      <c r="E29" s="70">
        <f t="shared" si="4"/>
        <v>4322908</v>
      </c>
      <c r="F29" s="70">
        <f t="shared" si="3"/>
        <v>252995172</v>
      </c>
      <c r="G29" s="42"/>
      <c r="H29" s="42"/>
      <c r="I29" s="42"/>
      <c r="J29" s="42"/>
    </row>
    <row r="30" spans="1:12" x14ac:dyDescent="0.2">
      <c r="A30" s="6"/>
      <c r="B30" s="15"/>
      <c r="C30" s="68"/>
      <c r="D30" s="68"/>
      <c r="E30" s="68"/>
      <c r="F30" s="68"/>
      <c r="G30" s="4"/>
      <c r="H30" s="4"/>
      <c r="I30" s="4"/>
      <c r="J30" s="4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K47"/>
  <sheetViews>
    <sheetView showGridLines="0" tabSelected="1" zoomScaleNormal="100" workbookViewId="0">
      <pane xSplit="1" ySplit="8" topLeftCell="B27" activePane="bottomRight" state="frozen"/>
      <selection activeCell="C16" sqref="C16"/>
      <selection pane="topRight" activeCell="C16" sqref="C16"/>
      <selection pane="bottomLeft" activeCell="C16" sqref="C16"/>
      <selection pane="bottomRight" activeCell="E47" sqref="E47"/>
    </sheetView>
  </sheetViews>
  <sheetFormatPr defaultColWidth="8.6640625" defaultRowHeight="10.199999999999999" x14ac:dyDescent="0.2"/>
  <cols>
    <col min="1" max="1" width="43.5546875" style="8" customWidth="1"/>
    <col min="2" max="2" width="4.33203125" style="26" bestFit="1" customWidth="1"/>
    <col min="3" max="3" width="19.5546875" style="23" customWidth="1"/>
    <col min="4" max="4" width="18.77734375" style="23" customWidth="1"/>
    <col min="5" max="5" width="8.6640625" style="26"/>
    <col min="6" max="6" width="22.5546875" style="26" customWidth="1"/>
    <col min="7" max="16384" width="8.6640625" style="26"/>
  </cols>
  <sheetData>
    <row r="1" spans="1:11" x14ac:dyDescent="0.2">
      <c r="A1" s="22" t="str">
        <f>SOFP!A1</f>
        <v>ROCA INDUSTRY HOLDINGROCK1 S.A.</v>
      </c>
    </row>
    <row r="2" spans="1:11" x14ac:dyDescent="0.2">
      <c r="A2" s="7" t="s">
        <v>30</v>
      </c>
    </row>
    <row r="4" spans="1:11" x14ac:dyDescent="0.2">
      <c r="B4" s="13" t="s">
        <v>76</v>
      </c>
    </row>
    <row r="5" spans="1:11" x14ac:dyDescent="0.2">
      <c r="B5" s="31" t="s">
        <v>112</v>
      </c>
    </row>
    <row r="6" spans="1:11" x14ac:dyDescent="0.2">
      <c r="B6" s="14"/>
    </row>
    <row r="7" spans="1:11" x14ac:dyDescent="0.2">
      <c r="C7" s="130" t="s">
        <v>104</v>
      </c>
      <c r="D7" s="130"/>
    </row>
    <row r="8" spans="1:11" ht="21" thickBot="1" x14ac:dyDescent="0.25">
      <c r="A8" s="12"/>
      <c r="B8" s="95"/>
      <c r="C8" s="124" t="s">
        <v>117</v>
      </c>
      <c r="D8" s="124" t="s">
        <v>105</v>
      </c>
    </row>
    <row r="9" spans="1:11" s="32" customFormat="1" x14ac:dyDescent="0.2">
      <c r="A9" s="17"/>
      <c r="B9" s="15"/>
      <c r="C9" s="118"/>
      <c r="D9" s="118"/>
      <c r="H9" s="13"/>
      <c r="I9" s="13"/>
      <c r="J9" s="13"/>
    </row>
    <row r="10" spans="1:11" s="32" customFormat="1" x14ac:dyDescent="0.2">
      <c r="A10" s="6" t="s">
        <v>92</v>
      </c>
      <c r="B10" s="22"/>
      <c r="C10" s="119">
        <v>-3742918</v>
      </c>
      <c r="D10" s="119">
        <v>3435409</v>
      </c>
      <c r="F10" s="132"/>
      <c r="G10" s="132"/>
      <c r="H10" s="26"/>
      <c r="I10" s="79"/>
      <c r="J10" s="79"/>
      <c r="K10" s="80"/>
    </row>
    <row r="11" spans="1:11" s="32" customFormat="1" x14ac:dyDescent="0.2">
      <c r="A11" s="6"/>
      <c r="B11" s="22"/>
      <c r="C11" s="119"/>
      <c r="D11" s="119"/>
      <c r="F11" s="98"/>
      <c r="G11" s="98"/>
      <c r="H11" s="26"/>
      <c r="I11" s="79"/>
      <c r="J11" s="79"/>
      <c r="K11" s="80"/>
    </row>
    <row r="12" spans="1:11" s="32" customFormat="1" x14ac:dyDescent="0.2">
      <c r="A12" s="7" t="s">
        <v>46</v>
      </c>
      <c r="B12" s="26"/>
      <c r="C12" s="68"/>
      <c r="D12" s="68"/>
      <c r="F12" s="26"/>
      <c r="G12" s="26"/>
      <c r="H12" s="26"/>
      <c r="I12" s="81"/>
      <c r="J12" s="81"/>
      <c r="K12" s="21"/>
    </row>
    <row r="13" spans="1:11" s="32" customFormat="1" x14ac:dyDescent="0.2">
      <c r="A13" s="21" t="s">
        <v>47</v>
      </c>
      <c r="B13" s="26"/>
      <c r="C13" s="106">
        <v>85451</v>
      </c>
      <c r="D13" s="106">
        <v>117187</v>
      </c>
      <c r="F13" s="21"/>
      <c r="H13" s="26"/>
      <c r="I13" s="82"/>
      <c r="J13" s="82"/>
      <c r="K13" s="36"/>
    </row>
    <row r="14" spans="1:11" s="32" customFormat="1" x14ac:dyDescent="0.2">
      <c r="A14" s="21" t="s">
        <v>108</v>
      </c>
      <c r="B14" s="26"/>
      <c r="C14" s="106">
        <v>0</v>
      </c>
      <c r="D14" s="106">
        <v>-6158417</v>
      </c>
      <c r="F14" s="21"/>
      <c r="H14" s="26"/>
      <c r="I14" s="82"/>
      <c r="J14" s="82"/>
      <c r="K14" s="36"/>
    </row>
    <row r="15" spans="1:11" s="32" customFormat="1" x14ac:dyDescent="0.2">
      <c r="A15" s="21" t="s">
        <v>48</v>
      </c>
      <c r="B15" s="26"/>
      <c r="C15" s="106">
        <v>-2145</v>
      </c>
      <c r="D15" s="106">
        <v>-1400</v>
      </c>
      <c r="F15" s="86"/>
      <c r="H15" s="26"/>
      <c r="I15" s="82"/>
      <c r="J15" s="82"/>
      <c r="K15" s="36"/>
    </row>
    <row r="16" spans="1:11" s="32" customFormat="1" x14ac:dyDescent="0.2">
      <c r="A16" s="21" t="s">
        <v>49</v>
      </c>
      <c r="B16" s="26"/>
      <c r="C16" s="106">
        <v>-2146870</v>
      </c>
      <c r="D16" s="106">
        <v>-2204066</v>
      </c>
      <c r="F16" s="24"/>
      <c r="H16" s="24"/>
      <c r="I16" s="82"/>
      <c r="J16" s="82"/>
      <c r="K16" s="36"/>
    </row>
    <row r="17" spans="1:11" s="32" customFormat="1" x14ac:dyDescent="0.2">
      <c r="A17" s="21" t="s">
        <v>50</v>
      </c>
      <c r="B17" s="26"/>
      <c r="C17" s="106">
        <v>2546866</v>
      </c>
      <c r="D17" s="106">
        <v>578429</v>
      </c>
      <c r="F17" s="24"/>
      <c r="H17" s="24"/>
      <c r="I17" s="82"/>
      <c r="J17" s="82"/>
      <c r="K17" s="36"/>
    </row>
    <row r="18" spans="1:11" s="32" customFormat="1" x14ac:dyDescent="0.2">
      <c r="A18" s="21" t="s">
        <v>51</v>
      </c>
      <c r="B18" s="26"/>
      <c r="C18" s="106">
        <v>139734</v>
      </c>
      <c r="D18" s="106">
        <v>-487539</v>
      </c>
      <c r="F18" s="24"/>
      <c r="H18" s="24"/>
      <c r="I18" s="82"/>
      <c r="J18" s="82"/>
      <c r="K18" s="36"/>
    </row>
    <row r="19" spans="1:11" s="32" customFormat="1" x14ac:dyDescent="0.2">
      <c r="A19" s="21"/>
      <c r="B19" s="26"/>
      <c r="C19" s="68"/>
      <c r="D19" s="68"/>
      <c r="F19" s="26"/>
      <c r="G19" s="26"/>
      <c r="H19" s="26"/>
      <c r="I19" s="81"/>
      <c r="J19" s="81"/>
      <c r="K19" s="21"/>
    </row>
    <row r="20" spans="1:11" s="32" customFormat="1" x14ac:dyDescent="0.2">
      <c r="A20" s="7" t="s">
        <v>67</v>
      </c>
      <c r="B20" s="26"/>
      <c r="C20" s="68"/>
      <c r="D20" s="68"/>
      <c r="F20" s="133"/>
      <c r="G20" s="133"/>
      <c r="H20" s="26"/>
      <c r="I20" s="81"/>
      <c r="J20" s="81"/>
      <c r="K20" s="21"/>
    </row>
    <row r="21" spans="1:11" s="32" customFormat="1" x14ac:dyDescent="0.2">
      <c r="A21" s="101" t="s">
        <v>93</v>
      </c>
      <c r="B21" s="26"/>
      <c r="C21" s="106">
        <v>-59535</v>
      </c>
      <c r="D21" s="106">
        <v>552636</v>
      </c>
      <c r="F21" s="26"/>
      <c r="G21" s="24"/>
      <c r="H21" s="26"/>
      <c r="I21" s="82"/>
      <c r="J21" s="82"/>
      <c r="K21" s="36"/>
    </row>
    <row r="22" spans="1:11" x14ac:dyDescent="0.2">
      <c r="A22" s="101" t="s">
        <v>109</v>
      </c>
      <c r="C22" s="68">
        <v>798188</v>
      </c>
      <c r="D22" s="68">
        <v>126306</v>
      </c>
      <c r="G22" s="24"/>
      <c r="I22" s="82"/>
      <c r="J22" s="82"/>
      <c r="K22" s="36"/>
    </row>
    <row r="23" spans="1:11" x14ac:dyDescent="0.2">
      <c r="A23" s="101" t="s">
        <v>94</v>
      </c>
      <c r="C23" s="106">
        <v>35119</v>
      </c>
      <c r="D23" s="106">
        <v>127740</v>
      </c>
      <c r="G23" s="24"/>
      <c r="I23" s="82"/>
      <c r="J23" s="82"/>
      <c r="K23" s="36"/>
    </row>
    <row r="24" spans="1:11" x14ac:dyDescent="0.2">
      <c r="A24" s="6" t="s">
        <v>52</v>
      </c>
      <c r="B24" s="22"/>
      <c r="C24" s="73">
        <f>SUM(C10:C23)</f>
        <v>-2346110</v>
      </c>
      <c r="D24" s="73">
        <f>SUM(D10:D23)</f>
        <v>-3913715</v>
      </c>
      <c r="G24" s="24"/>
      <c r="I24" s="82"/>
      <c r="J24" s="82"/>
      <c r="K24" s="36"/>
    </row>
    <row r="25" spans="1:11" x14ac:dyDescent="0.2">
      <c r="A25" s="6"/>
      <c r="B25" s="22"/>
      <c r="C25" s="72"/>
      <c r="D25" s="72"/>
      <c r="F25" s="132"/>
      <c r="G25" s="132"/>
      <c r="I25" s="79"/>
      <c r="J25" s="79"/>
      <c r="K25" s="80"/>
    </row>
    <row r="26" spans="1:11" x14ac:dyDescent="0.2">
      <c r="A26" s="21" t="s">
        <v>68</v>
      </c>
      <c r="C26" s="106">
        <v>-5444</v>
      </c>
      <c r="D26" s="106">
        <v>0</v>
      </c>
      <c r="F26" s="133"/>
      <c r="G26" s="133"/>
      <c r="I26" s="82"/>
      <c r="J26" s="82"/>
      <c r="K26" s="36"/>
    </row>
    <row r="27" spans="1:11" ht="10.8" thickBot="1" x14ac:dyDescent="0.25">
      <c r="A27" s="6" t="s">
        <v>69</v>
      </c>
      <c r="B27" s="22"/>
      <c r="C27" s="75">
        <f>SUM(C24:C26)</f>
        <v>-2351554</v>
      </c>
      <c r="D27" s="75">
        <f>SUM(D24:D26)</f>
        <v>-3913715</v>
      </c>
      <c r="F27" s="132"/>
      <c r="G27" s="132"/>
      <c r="I27" s="83"/>
      <c r="J27" s="83"/>
      <c r="K27" s="84"/>
    </row>
    <row r="28" spans="1:11" ht="10.8" thickTop="1" x14ac:dyDescent="0.2">
      <c r="A28" s="21"/>
      <c r="C28" s="68"/>
      <c r="D28" s="68"/>
      <c r="F28" s="9"/>
      <c r="G28" s="9"/>
      <c r="I28" s="83"/>
      <c r="J28" s="83"/>
      <c r="K28" s="84"/>
    </row>
    <row r="29" spans="1:11" ht="11.4" x14ac:dyDescent="0.2">
      <c r="A29" s="6" t="s">
        <v>53</v>
      </c>
      <c r="B29" s="22"/>
      <c r="C29" s="72"/>
      <c r="D29" s="72"/>
      <c r="F29" s="121"/>
      <c r="G29" s="9"/>
      <c r="I29" s="83"/>
      <c r="J29" s="83"/>
      <c r="K29" s="84"/>
    </row>
    <row r="30" spans="1:11" ht="11.4" x14ac:dyDescent="0.2">
      <c r="A30" s="21" t="s">
        <v>54</v>
      </c>
      <c r="C30" s="106">
        <v>0</v>
      </c>
      <c r="D30" s="106">
        <v>-99164</v>
      </c>
      <c r="F30" s="122"/>
      <c r="G30" s="9"/>
      <c r="I30" s="83"/>
      <c r="J30" s="83"/>
      <c r="K30" s="84"/>
    </row>
    <row r="31" spans="1:11" ht="11.4" x14ac:dyDescent="0.2">
      <c r="A31" s="21" t="s">
        <v>95</v>
      </c>
      <c r="C31" s="106">
        <v>-119666</v>
      </c>
      <c r="D31" s="106">
        <v>-113368</v>
      </c>
      <c r="F31" s="122"/>
      <c r="G31" s="98"/>
      <c r="I31" s="83"/>
      <c r="J31" s="83"/>
      <c r="K31" s="84"/>
    </row>
    <row r="32" spans="1:11" ht="11.4" x14ac:dyDescent="0.2">
      <c r="A32" s="21" t="s">
        <v>96</v>
      </c>
      <c r="C32" s="106">
        <v>0</v>
      </c>
      <c r="D32" s="106">
        <v>7813</v>
      </c>
      <c r="F32" s="122"/>
      <c r="G32" s="9"/>
      <c r="I32" s="83"/>
      <c r="J32" s="83"/>
      <c r="K32" s="84"/>
    </row>
    <row r="33" spans="1:11" ht="11.4" x14ac:dyDescent="0.2">
      <c r="A33" s="21" t="s">
        <v>118</v>
      </c>
      <c r="C33" s="106">
        <v>632674</v>
      </c>
      <c r="D33" s="106">
        <v>3106870</v>
      </c>
      <c r="F33" s="122"/>
      <c r="G33" s="129"/>
      <c r="I33" s="83"/>
      <c r="J33" s="83"/>
      <c r="K33" s="84"/>
    </row>
    <row r="34" spans="1:11" s="32" customFormat="1" ht="11.4" x14ac:dyDescent="0.2">
      <c r="A34" s="21" t="s">
        <v>55</v>
      </c>
      <c r="B34" s="26"/>
      <c r="C34" s="106">
        <v>603502</v>
      </c>
      <c r="D34" s="106">
        <v>255688</v>
      </c>
      <c r="F34" s="122"/>
      <c r="G34" s="26"/>
      <c r="H34" s="26"/>
      <c r="I34" s="26"/>
      <c r="J34" s="26"/>
      <c r="K34" s="26"/>
    </row>
    <row r="35" spans="1:11" s="32" customFormat="1" ht="12" thickBot="1" x14ac:dyDescent="0.25">
      <c r="A35" s="6" t="s">
        <v>97</v>
      </c>
      <c r="B35" s="22"/>
      <c r="C35" s="75">
        <f>SUM(C30:C34)</f>
        <v>1116510</v>
      </c>
      <c r="D35" s="75">
        <f>SUM(D30:D34)</f>
        <v>3157839</v>
      </c>
      <c r="F35" s="121"/>
      <c r="G35" s="26"/>
      <c r="H35" s="26"/>
      <c r="I35" s="26"/>
      <c r="J35" s="26"/>
      <c r="K35" s="26"/>
    </row>
    <row r="36" spans="1:11" s="32" customFormat="1" ht="10.8" thickTop="1" x14ac:dyDescent="0.2">
      <c r="A36" s="6"/>
      <c r="B36" s="22"/>
      <c r="C36" s="72"/>
      <c r="D36" s="72"/>
      <c r="F36" s="26"/>
      <c r="G36" s="26"/>
      <c r="H36" s="26"/>
      <c r="I36" s="26"/>
      <c r="J36" s="26"/>
      <c r="K36" s="26"/>
    </row>
    <row r="37" spans="1:11" s="32" customFormat="1" ht="11.4" x14ac:dyDescent="0.2">
      <c r="A37" s="6" t="s">
        <v>56</v>
      </c>
      <c r="B37" s="22"/>
      <c r="C37" s="72"/>
      <c r="D37" s="72"/>
      <c r="F37" s="121"/>
      <c r="G37" s="26"/>
      <c r="H37" s="26"/>
      <c r="I37" s="26"/>
      <c r="J37" s="26"/>
      <c r="K37" s="26"/>
    </row>
    <row r="38" spans="1:11" s="32" customFormat="1" ht="11.4" x14ac:dyDescent="0.2">
      <c r="A38" s="21" t="s">
        <v>57</v>
      </c>
      <c r="B38" s="26"/>
      <c r="C38" s="68">
        <v>2619120</v>
      </c>
      <c r="D38" s="68">
        <v>0</v>
      </c>
      <c r="F38" s="122"/>
      <c r="G38" s="26"/>
      <c r="H38" s="26"/>
      <c r="I38" s="26"/>
      <c r="J38" s="26"/>
      <c r="K38" s="26"/>
    </row>
    <row r="39" spans="1:11" s="32" customFormat="1" ht="11.4" x14ac:dyDescent="0.2">
      <c r="A39" s="21" t="s">
        <v>58</v>
      </c>
      <c r="B39" s="26"/>
      <c r="C39" s="68">
        <v>-1572470</v>
      </c>
      <c r="D39" s="68">
        <v>0</v>
      </c>
      <c r="F39" s="122"/>
      <c r="G39" s="26"/>
      <c r="H39" s="26"/>
      <c r="I39" s="26"/>
      <c r="J39" s="26"/>
      <c r="K39" s="26"/>
    </row>
    <row r="40" spans="1:11" s="32" customFormat="1" ht="11.4" x14ac:dyDescent="0.2">
      <c r="A40" s="21" t="s">
        <v>59</v>
      </c>
      <c r="B40" s="26"/>
      <c r="C40" s="68">
        <v>-24817</v>
      </c>
      <c r="D40" s="68">
        <v>-107166</v>
      </c>
      <c r="F40" s="122"/>
      <c r="G40" s="26"/>
      <c r="H40" s="26"/>
      <c r="I40" s="26"/>
      <c r="J40" s="26"/>
      <c r="K40" s="26"/>
    </row>
    <row r="41" spans="1:11" s="32" customFormat="1" ht="12" thickBot="1" x14ac:dyDescent="0.25">
      <c r="A41" s="6" t="s">
        <v>98</v>
      </c>
      <c r="B41" s="22"/>
      <c r="C41" s="75">
        <f>SUM(C38:C40)</f>
        <v>1021833</v>
      </c>
      <c r="D41" s="75">
        <f>SUM(D38:D40)</f>
        <v>-107166</v>
      </c>
      <c r="F41" s="121"/>
      <c r="G41" s="26"/>
      <c r="H41" s="26"/>
      <c r="I41" s="26"/>
      <c r="J41" s="26"/>
      <c r="K41" s="26"/>
    </row>
    <row r="42" spans="1:11" s="32" customFormat="1" ht="10.8" thickTop="1" x14ac:dyDescent="0.2">
      <c r="A42" s="6"/>
      <c r="B42" s="22"/>
      <c r="C42" s="72"/>
      <c r="D42" s="72"/>
      <c r="F42" s="26"/>
      <c r="G42" s="26"/>
      <c r="H42" s="26"/>
      <c r="I42" s="26"/>
      <c r="J42" s="26"/>
      <c r="K42" s="26"/>
    </row>
    <row r="43" spans="1:11" s="32" customFormat="1" ht="10.199999999999999" customHeight="1" x14ac:dyDescent="0.2">
      <c r="A43" s="120" t="s">
        <v>99</v>
      </c>
      <c r="B43" s="22"/>
      <c r="C43" s="76">
        <f>C27+C35+C41</f>
        <v>-213211</v>
      </c>
      <c r="D43" s="76">
        <f>D27+D35+D41</f>
        <v>-863042</v>
      </c>
      <c r="F43" s="121"/>
      <c r="G43" s="26"/>
      <c r="H43" s="26"/>
      <c r="I43" s="26"/>
      <c r="J43" s="26"/>
      <c r="K43" s="26"/>
    </row>
    <row r="44" spans="1:11" s="32" customFormat="1" ht="11.4" x14ac:dyDescent="0.2">
      <c r="A44" s="21" t="s">
        <v>20</v>
      </c>
      <c r="B44" s="22"/>
      <c r="C44" s="68">
        <v>219559</v>
      </c>
      <c r="D44" s="68">
        <v>1220742</v>
      </c>
      <c r="F44" s="122"/>
      <c r="G44" s="26"/>
      <c r="H44" s="26"/>
      <c r="I44" s="26"/>
      <c r="J44" s="26"/>
      <c r="K44" s="26"/>
    </row>
    <row r="45" spans="1:11" ht="11.4" x14ac:dyDescent="0.2">
      <c r="A45" s="21" t="s">
        <v>21</v>
      </c>
      <c r="C45" s="74">
        <v>0</v>
      </c>
      <c r="D45" s="74">
        <v>0</v>
      </c>
      <c r="F45" s="122"/>
    </row>
    <row r="46" spans="1:11" ht="12" thickBot="1" x14ac:dyDescent="0.25">
      <c r="A46" s="6" t="s">
        <v>100</v>
      </c>
      <c r="B46" s="22"/>
      <c r="C46" s="75">
        <f>SUM(C43:C44)</f>
        <v>6348</v>
      </c>
      <c r="D46" s="75">
        <f>SUM(D43:D44)</f>
        <v>357700</v>
      </c>
      <c r="F46" s="121"/>
    </row>
    <row r="47" spans="1:11" ht="10.8" thickTop="1" x14ac:dyDescent="0.2"/>
  </sheetData>
  <mergeCells count="6">
    <mergeCell ref="C7:D7"/>
    <mergeCell ref="F27:G27"/>
    <mergeCell ref="F10:G10"/>
    <mergeCell ref="F20:G20"/>
    <mergeCell ref="F25:G25"/>
    <mergeCell ref="F26:G26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500B5B-EE9B-42F3-8883-BB1EF52FEA9A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2.xml><?xml version="1.0" encoding="utf-8"?>
<ds:datastoreItem xmlns:ds="http://schemas.openxmlformats.org/officeDocument/2006/customXml" ds:itemID="{1F22E89B-EC08-43A2-AE9A-5D9C455B1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SOCF!OLE_LINK2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2026-10-08T12:18:27Z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